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d.docs.live.net/7df85710e05d382d/NA/BeeHive Area/BHASCNA - TREASURER/2020-2021/"/>
    </mc:Choice>
  </mc:AlternateContent>
  <xr:revisionPtr revIDLastSave="1145" documentId="8_{8B24F194-9B22-4BA8-9284-1BE0783D3562}" xr6:coauthVersionLast="47" xr6:coauthVersionMax="47" xr10:uidLastSave="{57EA6808-FAB0-4236-876E-2146E667C97E}"/>
  <bookViews>
    <workbookView xWindow="-120" yWindow="-120" windowWidth="20730" windowHeight="11310" tabRatio="597" firstSheet="61" activeTab="62" xr2:uid="{00000000-000D-0000-FFFF-FFFF00000000}"/>
  </bookViews>
  <sheets>
    <sheet name="2019-2020 Budget - Proposed (2)" sheetId="168" r:id="rId1"/>
    <sheet name="2020-Treas-Rpt-Master   (2)" sheetId="156" r:id="rId2"/>
    <sheet name="Start 2018-2019" sheetId="105" r:id="rId3"/>
    <sheet name="Mstr 2019 Treas Rpt - Data Entr" sheetId="65" r:id="rId4"/>
    <sheet name="2018-19 - MstrTreas Rpt - Blank" sheetId="119" r:id="rId5"/>
    <sheet name="2018-19 Treas Rpt - Blank Form" sheetId="96" r:id="rId6"/>
    <sheet name="July 2019 - Data Ent" sheetId="118" r:id="rId7"/>
    <sheet name="Sheet3" sheetId="130" r:id="rId8"/>
    <sheet name="2018-19 Treas Rpt - Data Entry" sheetId="97" r:id="rId9"/>
    <sheet name="July - 2019 - Tres Rpt - Close" sheetId="114" r:id="rId10"/>
    <sheet name="&lt;---- 2018-2019" sheetId="131" r:id="rId11"/>
    <sheet name="2019-2020 ---&gt;" sheetId="115" r:id="rId12"/>
    <sheet name="2019-2020 Budget--&gt;" sheetId="106" r:id="rId13"/>
    <sheet name="Mstr-2019-2020 Budget Input" sheetId="94" r:id="rId14"/>
    <sheet name="Wrk0 - 2018-2019 Budget" sheetId="95" r:id="rId15"/>
    <sheet name="Wrk1 - 2018-2019 Budget-Actual" sheetId="102" r:id="rId16"/>
    <sheet name="2019-2020 Budget - Proposed" sheetId="112" r:id="rId17"/>
    <sheet name="2018-19 to 2019-20 Budget comp" sheetId="110" r:id="rId18"/>
    <sheet name="2019-2020 Budget -Approved 7-21" sheetId="132" r:id="rId19"/>
    <sheet name="2019-20- Monthly Treas Rpts --&gt;" sheetId="124" r:id="rId20"/>
    <sheet name="2019-Data Ent - BLANK" sheetId="134" r:id="rId21"/>
    <sheet name="2019-20 MstrTreas Rpt - BLANK" sheetId="138" r:id="rId22"/>
    <sheet name="2019-20 Treas Rpt - Data Form" sheetId="140" r:id="rId23"/>
    <sheet name="2019-20 Treas Rpt - Instr" sheetId="139" r:id="rId24"/>
    <sheet name="2019-20 Treas Rpt - Mstr Old" sheetId="143" r:id="rId25"/>
    <sheet name="2019-Data Ent - August" sheetId="136" r:id="rId26"/>
    <sheet name="2019-20 Treas Rpt - AUG" sheetId="137" r:id="rId27"/>
    <sheet name="20xx Data Entry - Form" sheetId="142" r:id="rId28"/>
    <sheet name="2019-20 Treas Rpt - Sept" sheetId="141" r:id="rId29"/>
    <sheet name="2019-20-Treas-Rpt-Master " sheetId="144" r:id="rId30"/>
    <sheet name="2019-20 Treas Rpt - Oct" sheetId="145" r:id="rId31"/>
    <sheet name="2019-20-Treas-Rpt-Nov" sheetId="147" r:id="rId32"/>
    <sheet name="2019-20-Treas-Rpt-Dec" sheetId="148" r:id="rId33"/>
    <sheet name="&lt;&lt;2019 - 2020&gt;&gt;" sheetId="150" r:id="rId34"/>
    <sheet name="2020-Treas-Rpt-Master  " sheetId="151" r:id="rId35"/>
    <sheet name="2020-Treas-Rpt-Master-blank" sheetId="153" r:id="rId36"/>
    <sheet name="20xx-Treas-Rpt-Master-blank" sheetId="158" r:id="rId37"/>
    <sheet name="2020-Treas-Rpt-JAN" sheetId="149" r:id="rId38"/>
    <sheet name="2020-Treas-Rpt-FEB" sheetId="152" r:id="rId39"/>
    <sheet name="2020-Treas-Rpt-MAR" sheetId="154" r:id="rId40"/>
    <sheet name="2020-Treas-Rpt-April" sheetId="157" r:id="rId41"/>
    <sheet name="2020-Treas-Rpt-May" sheetId="163" r:id="rId42"/>
    <sheet name="2020-Treas-Rpt-June" sheetId="164" r:id="rId43"/>
    <sheet name="2020-Treas-Rpt-July" sheetId="166" r:id="rId44"/>
    <sheet name="2020-Treas-Rpt-AUG" sheetId="171" r:id="rId45"/>
    <sheet name="2020-2021-BUDGET files--&gt;" sheetId="162" r:id="rId46"/>
    <sheet name="Mstr-2020-2021 Budget Input" sheetId="159" r:id="rId47"/>
    <sheet name="Wrk0 - 2019-2020 Budget" sheetId="161" r:id="rId48"/>
    <sheet name="2020-2021 Budget - Final" sheetId="169" r:id="rId49"/>
    <sheet name="20xx Data Entry - Form (2)" sheetId="188" r:id="rId50"/>
    <sheet name="2020-2021 Treas Rpts--&gt;" sheetId="170" r:id="rId51"/>
    <sheet name="2020-21 -Treas-Rpt-Master" sheetId="172" r:id="rId52"/>
    <sheet name="2020-Treas-Rpt-SEPT" sheetId="173" r:id="rId53"/>
    <sheet name="2020-Treas-Rpt-OCT" sheetId="174" r:id="rId54"/>
    <sheet name="2020-Treas-Rpt-NOV" sheetId="175" r:id="rId55"/>
    <sheet name="2020-Treas-Rpt-DEC" sheetId="180" r:id="rId56"/>
    <sheet name="2020-21 -ASC Data Input" sheetId="182" r:id="rId57"/>
    <sheet name="2021 -Treas-Rpt-JAN" sheetId="183" r:id="rId58"/>
    <sheet name="2021 -Treas-Rpt-FEB" sheetId="184" r:id="rId59"/>
    <sheet name="2021 -Treas-Rpt-Mar" sheetId="185" r:id="rId60"/>
    <sheet name="2021 -Treas-Rpt-April" sheetId="187" r:id="rId61"/>
    <sheet name="2021 -Treas-Rpt-May" sheetId="190" r:id="rId62"/>
    <sheet name="2020-21 -Treas-Rpt-June" sheetId="195" r:id="rId63"/>
    <sheet name="2020-21 -Treas-Rpt-July" sheetId="196" r:id="rId64"/>
    <sheet name="2020-21 -Treas-Rpt-August" sheetId="200" r:id="rId65"/>
    <sheet name="&lt;-2020-21 - 2021-22-&gt;" sheetId="197" r:id="rId66"/>
    <sheet name="2021-2022-BUDGET files--&gt; " sheetId="193" r:id="rId67"/>
    <sheet name="Mstr-2021-202 Budget Input " sheetId="194" r:id="rId68"/>
    <sheet name="Wrk0 - 2021-2022 Budget - wrk" sheetId="191" r:id="rId69"/>
    <sheet name="2021-2022 Budget - Final" sheetId="192" r:id="rId70"/>
    <sheet name="2021-22 -Treas-Rpt-Master " sheetId="199" r:id="rId71"/>
  </sheets>
  <definedNames>
    <definedName name="Opening_GF_BAL_1" localSheetId="4">'2018-19 - MstrTreas Rpt - Blank'!#REF!</definedName>
    <definedName name="Opening_GF_BAL_1" comment="Opening Gen Fund Bal" localSheetId="17">#REF!</definedName>
    <definedName name="Opening_GF_BAL_1" localSheetId="5">'2018-19 Treas Rpt - Blank Form'!#REF!</definedName>
    <definedName name="Opening_GF_BAL_1" localSheetId="8">'2018-19 Treas Rpt - Data Entry'!#REF!</definedName>
    <definedName name="Opening_GF_BAL_1" localSheetId="21">'2019-20 MstrTreas Rpt - BLANK'!#REF!</definedName>
    <definedName name="Opening_GF_BAL_1" localSheetId="26">'2019-20 Treas Rpt - AUG'!#REF!</definedName>
    <definedName name="Opening_GF_BAL_1" localSheetId="22">'2019-20 Treas Rpt - Data Form'!#REF!</definedName>
    <definedName name="Opening_GF_BAL_1" localSheetId="23">'2019-20 Treas Rpt - Instr'!#REF!</definedName>
    <definedName name="Opening_GF_BAL_1" localSheetId="24">'2019-20 Treas Rpt - Mstr Old'!#REF!</definedName>
    <definedName name="Opening_GF_BAL_1" localSheetId="30">'2019-20 Treas Rpt - Oct'!#REF!</definedName>
    <definedName name="Opening_GF_BAL_1" localSheetId="28">'2019-20 Treas Rpt - Sept'!#REF!</definedName>
    <definedName name="Opening_GF_BAL_1" comment="Opening Gen Fund Bal" localSheetId="16">#REF!</definedName>
    <definedName name="Opening_GF_BAL_1" comment="Opening Gen Fund Bal" localSheetId="0">#REF!</definedName>
    <definedName name="Opening_GF_BAL_1" comment="Opening Gen Fund Bal" localSheetId="18">#REF!</definedName>
    <definedName name="Opening_GF_BAL_1" localSheetId="32">'2019-20-Treas-Rpt-Dec'!#REF!</definedName>
    <definedName name="Opening_GF_BAL_1" localSheetId="29">'2019-20-Treas-Rpt-Master '!#REF!</definedName>
    <definedName name="Opening_GF_BAL_1" localSheetId="31">'2019-20-Treas-Rpt-Nov'!#REF!</definedName>
    <definedName name="Opening_GF_BAL_1" localSheetId="25">'2019-Data Ent - August'!#REF!</definedName>
    <definedName name="Opening_GF_BAL_1" localSheetId="20">'2019-Data Ent - BLANK'!#REF!</definedName>
    <definedName name="Opening_GF_BAL_1" comment="Opening Gen Fund Bal" localSheetId="48">#REF!</definedName>
    <definedName name="Opening_GF_BAL_1" localSheetId="56">'2020-21 -ASC Data Input'!#REF!</definedName>
    <definedName name="Opening_GF_BAL_1" localSheetId="64">'2020-21 -Treas-Rpt-August'!#REF!</definedName>
    <definedName name="Opening_GF_BAL_1" localSheetId="63">'2020-21 -Treas-Rpt-July'!#REF!</definedName>
    <definedName name="Opening_GF_BAL_1" localSheetId="62">'2020-21 -Treas-Rpt-June'!#REF!</definedName>
    <definedName name="Opening_GF_BAL_1" localSheetId="51">'2020-21 -Treas-Rpt-Master'!#REF!</definedName>
    <definedName name="Opening_GF_BAL_1" localSheetId="40">'2020-Treas-Rpt-April'!#REF!</definedName>
    <definedName name="Opening_GF_BAL_1" localSheetId="44">'2020-Treas-Rpt-AUG'!#REF!</definedName>
    <definedName name="Opening_GF_BAL_1" localSheetId="55">'2020-Treas-Rpt-DEC'!#REF!</definedName>
    <definedName name="Opening_GF_BAL_1" localSheetId="38">'2020-Treas-Rpt-FEB'!#REF!</definedName>
    <definedName name="Opening_GF_BAL_1" localSheetId="37">'2020-Treas-Rpt-JAN'!#REF!</definedName>
    <definedName name="Opening_GF_BAL_1" localSheetId="43">'2020-Treas-Rpt-July'!#REF!</definedName>
    <definedName name="Opening_GF_BAL_1" localSheetId="42">'2020-Treas-Rpt-June'!#REF!</definedName>
    <definedName name="Opening_GF_BAL_1" localSheetId="39">'2020-Treas-Rpt-MAR'!#REF!</definedName>
    <definedName name="Opening_GF_BAL_1" localSheetId="34">'2020-Treas-Rpt-Master  '!#REF!</definedName>
    <definedName name="Opening_GF_BAL_1" localSheetId="1">'2020-Treas-Rpt-Master   (2)'!#REF!</definedName>
    <definedName name="Opening_GF_BAL_1" localSheetId="35">'2020-Treas-Rpt-Master-blank'!#REF!</definedName>
    <definedName name="Opening_GF_BAL_1" localSheetId="41">'2020-Treas-Rpt-May'!#REF!</definedName>
    <definedName name="Opening_GF_BAL_1" localSheetId="54">'2020-Treas-Rpt-NOV'!#REF!</definedName>
    <definedName name="Opening_GF_BAL_1" localSheetId="53">'2020-Treas-Rpt-OCT'!#REF!</definedName>
    <definedName name="Opening_GF_BAL_1" localSheetId="52">'2020-Treas-Rpt-SEPT'!#REF!</definedName>
    <definedName name="Opening_GF_BAL_1" localSheetId="60">'2021 -Treas-Rpt-April'!#REF!</definedName>
    <definedName name="Opening_GF_BAL_1" localSheetId="58">'2021 -Treas-Rpt-FEB'!#REF!</definedName>
    <definedName name="Opening_GF_BAL_1" localSheetId="57">'2021 -Treas-Rpt-JAN'!#REF!</definedName>
    <definedName name="Opening_GF_BAL_1" localSheetId="59">'2021 -Treas-Rpt-Mar'!#REF!</definedName>
    <definedName name="Opening_GF_BAL_1" localSheetId="61">'2021 -Treas-Rpt-May'!#REF!</definedName>
    <definedName name="Opening_GF_BAL_1" comment="Opening Gen Fund Bal" localSheetId="69">#REF!</definedName>
    <definedName name="Opening_GF_BAL_1" localSheetId="70">'2021-22 -Treas-Rpt-Master '!#REF!</definedName>
    <definedName name="Opening_GF_BAL_1" localSheetId="36">'20xx-Treas-Rpt-Master-blank'!#REF!</definedName>
    <definedName name="Opening_GF_BAL_1" localSheetId="9">'July - 2019 - Tres Rpt - Close'!#REF!</definedName>
    <definedName name="Opening_GF_BAL_1" localSheetId="6">'July 2019 - Data Ent'!#REF!</definedName>
    <definedName name="Opening_GF_BAL_1" localSheetId="3">'Mstr 2019 Treas Rpt - Data Entr'!#REF!</definedName>
    <definedName name="Opening_GF_BAL_1" comment="Opening Gen Fund Bal" localSheetId="13">#REF!</definedName>
    <definedName name="Opening_GF_BAL_1" comment="Opening Gen Fund Bal" localSheetId="46">#REF!</definedName>
    <definedName name="Opening_GF_BAL_1" comment="Opening Gen Fund Bal" localSheetId="67">#REF!</definedName>
    <definedName name="Opening_GF_BAL_1" comment="Opening Gen Fund Bal" localSheetId="14">#REF!</definedName>
    <definedName name="Opening_GF_BAL_1" comment="Opening Gen Fund Bal" localSheetId="47">#REF!</definedName>
    <definedName name="Opening_GF_BAL_1" comment="Opening Gen Fund Bal" localSheetId="68">#REF!</definedName>
    <definedName name="Opening_GF_BAL_1" comment="Opening Gen Fund Bal" localSheetId="15">#REF!</definedName>
    <definedName name="Opening_GF_BAL_1" comment="Opening Gen Fund Bal">#REF!</definedName>
    <definedName name="_xlnm.Print_Area" localSheetId="4">'2018-19 - MstrTreas Rpt - Blank'!$A$1:$K$262</definedName>
    <definedName name="_xlnm.Print_Area" localSheetId="17">'2018-19 to 2019-20 Budget comp'!$A$1:$S$109</definedName>
    <definedName name="_xlnm.Print_Area" localSheetId="5">'2018-19 Treas Rpt - Blank Form'!$A$1:$N$262</definedName>
    <definedName name="_xlnm.Print_Area" localSheetId="8">'2018-19 Treas Rpt - Data Entry'!$A$1:$K$102</definedName>
    <definedName name="_xlnm.Print_Area" localSheetId="21">'2019-20 MstrTreas Rpt - BLANK'!$A$1:$N$271</definedName>
    <definedName name="_xlnm.Print_Area" localSheetId="26">'2019-20 Treas Rpt - AUG'!$A$1:$K$263</definedName>
    <definedName name="_xlnm.Print_Area" localSheetId="22">'2019-20 Treas Rpt - Data Form'!$A$1:$M$64</definedName>
    <definedName name="_xlnm.Print_Area" localSheetId="23">'2019-20 Treas Rpt - Instr'!$A$1:$P$363</definedName>
    <definedName name="_xlnm.Print_Area" localSheetId="24">'2019-20 Treas Rpt - Mstr Old'!$A$1:$L$272</definedName>
    <definedName name="_xlnm.Print_Area" localSheetId="30">'2019-20 Treas Rpt - Oct'!$A$1:$O$274</definedName>
    <definedName name="_xlnm.Print_Area" localSheetId="28">'2019-20 Treas Rpt - Sept'!$A$1:$L$272</definedName>
    <definedName name="_xlnm.Print_Area" localSheetId="16">'2019-2020 Budget - Proposed'!$A$1:$J$73</definedName>
    <definedName name="_xlnm.Print_Area" localSheetId="0">'2019-2020 Budget - Proposed (2)'!$A$1:$J$73</definedName>
    <definedName name="_xlnm.Print_Area" localSheetId="18">'2019-2020 Budget -Approved 7-21'!$A$1:$J$73</definedName>
    <definedName name="_xlnm.Print_Area" localSheetId="32">'2019-20-Treas-Rpt-Dec'!$A$1:$L$275</definedName>
    <definedName name="_xlnm.Print_Area" localSheetId="29">'2019-20-Treas-Rpt-Master '!$A$1:$L$275</definedName>
    <definedName name="_xlnm.Print_Area" localSheetId="31">'2019-20-Treas-Rpt-Nov'!$A$1:$L$275</definedName>
    <definedName name="_xlnm.Print_Area" localSheetId="25">'2019-Data Ent - August'!$A$1:$L$196</definedName>
    <definedName name="_xlnm.Print_Area" localSheetId="20">'2019-Data Ent - BLANK'!$A$1:$L$229</definedName>
    <definedName name="_xlnm.Print_Area" localSheetId="48">'2020-2021 Budget - Final'!$A$1:$J$72</definedName>
    <definedName name="_xlnm.Print_Area" localSheetId="56">'2020-21 -ASC Data Input'!$A$1:$H$76</definedName>
    <definedName name="_xlnm.Print_Area" localSheetId="64">'2020-21 -Treas-Rpt-August'!$A$1:$L$275</definedName>
    <definedName name="_xlnm.Print_Area" localSheetId="63">'2020-21 -Treas-Rpt-July'!$A$1:$L$275</definedName>
    <definedName name="_xlnm.Print_Area" localSheetId="62">'2020-21 -Treas-Rpt-June'!$A$1:$L$275</definedName>
    <definedName name="_xlnm.Print_Area" localSheetId="51">'2020-21 -Treas-Rpt-Master'!$A$1:$L$275</definedName>
    <definedName name="_xlnm.Print_Area" localSheetId="40">'2020-Treas-Rpt-April'!$A$1:$L$275</definedName>
    <definedName name="_xlnm.Print_Area" localSheetId="44">'2020-Treas-Rpt-AUG'!$A$1:$L$275</definedName>
    <definedName name="_xlnm.Print_Area" localSheetId="55">'2020-Treas-Rpt-DEC'!$A$1:$L$275</definedName>
    <definedName name="_xlnm.Print_Area" localSheetId="38">'2020-Treas-Rpt-FEB'!$A$1:$L$275</definedName>
    <definedName name="_xlnm.Print_Area" localSheetId="37">'2020-Treas-Rpt-JAN'!$A$1:$L$275</definedName>
    <definedName name="_xlnm.Print_Area" localSheetId="43">'2020-Treas-Rpt-July'!$A$1:$L$275</definedName>
    <definedName name="_xlnm.Print_Area" localSheetId="42">'2020-Treas-Rpt-June'!$A$1:$L$275</definedName>
    <definedName name="_xlnm.Print_Area" localSheetId="39">'2020-Treas-Rpt-MAR'!$A$1:$L$275</definedName>
    <definedName name="_xlnm.Print_Area" localSheetId="34">'2020-Treas-Rpt-Master  '!$A$1:$L$275</definedName>
    <definedName name="_xlnm.Print_Area" localSheetId="1">'2020-Treas-Rpt-Master   (2)'!$A$1:$L$275</definedName>
    <definedName name="_xlnm.Print_Area" localSheetId="35">'2020-Treas-Rpt-Master-blank'!$A$1:$L$275</definedName>
    <definedName name="_xlnm.Print_Area" localSheetId="41">'2020-Treas-Rpt-May'!$A$1:$L$275</definedName>
    <definedName name="_xlnm.Print_Area" localSheetId="54">'2020-Treas-Rpt-NOV'!$A$1:$L$275</definedName>
    <definedName name="_xlnm.Print_Area" localSheetId="53">'2020-Treas-Rpt-OCT'!$A$1:$L$275</definedName>
    <definedName name="_xlnm.Print_Area" localSheetId="52">'2020-Treas-Rpt-SEPT'!$A$1:$L$275</definedName>
    <definedName name="_xlnm.Print_Area" localSheetId="60">'2021 -Treas-Rpt-April'!$A$1:$L$275</definedName>
    <definedName name="_xlnm.Print_Area" localSheetId="58">'2021 -Treas-Rpt-FEB'!$A$1:$L$275</definedName>
    <definedName name="_xlnm.Print_Area" localSheetId="57">'2021 -Treas-Rpt-JAN'!$A$1:$L$275</definedName>
    <definedName name="_xlnm.Print_Area" localSheetId="59">'2021 -Treas-Rpt-Mar'!$A$1:$L$275</definedName>
    <definedName name="_xlnm.Print_Area" localSheetId="61">'2021 -Treas-Rpt-May'!$A$1:$L$275</definedName>
    <definedName name="_xlnm.Print_Area" localSheetId="69">'2021-2022 Budget - Final'!$A$1:$J$72</definedName>
    <definedName name="_xlnm.Print_Area" localSheetId="70">'2021-22 -Treas-Rpt-Master '!$A$1:$L$275</definedName>
    <definedName name="_xlnm.Print_Area" localSheetId="27">'20xx Data Entry - Form'!$A$1:$L$110</definedName>
    <definedName name="_xlnm.Print_Area" localSheetId="49">'20xx Data Entry - Form (2)'!$A$1:$L$110</definedName>
    <definedName name="_xlnm.Print_Area" localSheetId="36">'20xx-Treas-Rpt-Master-blank'!$A$1:$L$275</definedName>
    <definedName name="_xlnm.Print_Area" localSheetId="9">'July - 2019 - Tres Rpt - Close'!$A$1:$K$262</definedName>
    <definedName name="_xlnm.Print_Area" localSheetId="6">'July 2019 - Data Ent'!$A$1:$J$138</definedName>
    <definedName name="_xlnm.Print_Area" localSheetId="3">'Mstr 2019 Treas Rpt - Data Entr'!$A$1:$I$94</definedName>
    <definedName name="_xlnm.Print_Area" localSheetId="13">'Mstr-2019-2020 Budget Input'!$A$1:$H$55</definedName>
    <definedName name="_xlnm.Print_Area" localSheetId="46">'Mstr-2020-2021 Budget Input'!$A$1:$H$55</definedName>
    <definedName name="_xlnm.Print_Area" localSheetId="67">'Mstr-2021-202 Budget Input '!$A$1:$H$55</definedName>
    <definedName name="_xlnm.Print_Area" localSheetId="14">'Wrk0 - 2018-2019 Budget'!$A$1:$G$38</definedName>
    <definedName name="_xlnm.Print_Area" localSheetId="47">'Wrk0 - 2019-2020 Budget'!$A$1:$G$42</definedName>
    <definedName name="_xlnm.Print_Area" localSheetId="68">'Wrk0 - 2021-2022 Budget - wrk'!$A$1:$G$42</definedName>
    <definedName name="_xlnm.Print_Area" localSheetId="15">'Wrk1 - 2018-2019 Budget-Actual'!$A$1:$I$49</definedName>
    <definedName name="This_Month" localSheetId="4">'2018-19 - MstrTreas Rpt - Blank'!$C$56</definedName>
    <definedName name="This_Month" localSheetId="5">'2018-19 Treas Rpt - Blank Form'!$C$56</definedName>
    <definedName name="This_Month" localSheetId="8">'2018-19 Treas Rpt - Data Entry'!$C$3</definedName>
    <definedName name="This_Month" localSheetId="21">'2019-20 MstrTreas Rpt - BLANK'!$C$56</definedName>
    <definedName name="This_Month" localSheetId="26">'2019-20 Treas Rpt - AUG'!$C$56</definedName>
    <definedName name="This_Month" localSheetId="22">'2019-20 Treas Rpt - Data Form'!$C$8</definedName>
    <definedName name="This_Month" localSheetId="23">'2019-20 Treas Rpt - Instr'!$C$67</definedName>
    <definedName name="This_Month" localSheetId="24">'2019-20 Treas Rpt - Mstr Old'!$C$56</definedName>
    <definedName name="This_Month" localSheetId="30">'2019-20 Treas Rpt - Oct'!$C$56</definedName>
    <definedName name="This_Month" localSheetId="28">'2019-20 Treas Rpt - Sept'!$C$56</definedName>
    <definedName name="This_Month" localSheetId="32">'2019-20-Treas-Rpt-Dec'!$C$56</definedName>
    <definedName name="This_Month" localSheetId="29">'2019-20-Treas-Rpt-Master '!$C$56</definedName>
    <definedName name="This_Month" localSheetId="31">'2019-20-Treas-Rpt-Nov'!$C$56</definedName>
    <definedName name="This_Month" localSheetId="25">'2019-Data Ent - August'!$D$3</definedName>
    <definedName name="This_Month" localSheetId="20">'2019-Data Ent - BLANK'!$D$3</definedName>
    <definedName name="This_Month" localSheetId="56">'2020-21 -ASC Data Input'!$C$4</definedName>
    <definedName name="This_Month" localSheetId="64">'2020-21 -Treas-Rpt-August'!$C$56</definedName>
    <definedName name="This_Month" localSheetId="63">'2020-21 -Treas-Rpt-July'!$C$56</definedName>
    <definedName name="This_Month" localSheetId="62">'2020-21 -Treas-Rpt-June'!$C$56</definedName>
    <definedName name="This_Month" localSheetId="51">'2020-21 -Treas-Rpt-Master'!$C$56</definedName>
    <definedName name="This_Month" localSheetId="40">'2020-Treas-Rpt-April'!$C$56</definedName>
    <definedName name="This_Month" localSheetId="44">'2020-Treas-Rpt-AUG'!$C$56</definedName>
    <definedName name="This_Month" localSheetId="55">'2020-Treas-Rpt-DEC'!$C$56</definedName>
    <definedName name="This_Month" localSheetId="38">'2020-Treas-Rpt-FEB'!$C$56</definedName>
    <definedName name="This_Month" localSheetId="37">'2020-Treas-Rpt-JAN'!$C$56</definedName>
    <definedName name="This_Month" localSheetId="43">'2020-Treas-Rpt-July'!$C$56</definedName>
    <definedName name="This_Month" localSheetId="42">'2020-Treas-Rpt-June'!$C$56</definedName>
    <definedName name="This_Month" localSheetId="39">'2020-Treas-Rpt-MAR'!$C$56</definedName>
    <definedName name="This_Month" localSheetId="34">'2020-Treas-Rpt-Master  '!$C$56</definedName>
    <definedName name="This_Month" localSheetId="1">'2020-Treas-Rpt-Master   (2)'!$C$56</definedName>
    <definedName name="This_Month" localSheetId="35">'2020-Treas-Rpt-Master-blank'!$C$56</definedName>
    <definedName name="This_Month" localSheetId="41">'2020-Treas-Rpt-May'!$C$56</definedName>
    <definedName name="This_Month" localSheetId="54">'2020-Treas-Rpt-NOV'!$C$56</definedName>
    <definedName name="This_Month" localSheetId="53">'2020-Treas-Rpt-OCT'!$C$56</definedName>
    <definedName name="This_Month" localSheetId="52">'2020-Treas-Rpt-SEPT'!$C$56</definedName>
    <definedName name="This_Month" localSheetId="60">'2021 -Treas-Rpt-April'!$C$56</definedName>
    <definedName name="This_Month" localSheetId="58">'2021 -Treas-Rpt-FEB'!$C$56</definedName>
    <definedName name="This_Month" localSheetId="57">'2021 -Treas-Rpt-JAN'!$C$56</definedName>
    <definedName name="This_Month" localSheetId="59">'2021 -Treas-Rpt-Mar'!$C$56</definedName>
    <definedName name="This_Month" localSheetId="61">'2021 -Treas-Rpt-May'!$C$56</definedName>
    <definedName name="This_Month" localSheetId="70">'2021-22 -Treas-Rpt-Master '!$C$56</definedName>
    <definedName name="This_Month" localSheetId="36">'20xx-Treas-Rpt-Master-blank'!$C$56</definedName>
    <definedName name="This_Month" localSheetId="9">'July - 2019 - Tres Rpt - Close'!$C$56</definedName>
    <definedName name="This_Month" localSheetId="6">'July 2019 - Data Ent'!$C$3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9" i="200" l="1"/>
  <c r="D261" i="200"/>
  <c r="D254" i="200"/>
  <c r="D247" i="200"/>
  <c r="D239" i="200"/>
  <c r="D233" i="200"/>
  <c r="D227" i="200"/>
  <c r="D240" i="200" s="1"/>
  <c r="E41" i="200" s="1"/>
  <c r="D212" i="200"/>
  <c r="D210" i="200"/>
  <c r="C210" i="200"/>
  <c r="C213" i="200" s="1"/>
  <c r="D206" i="200"/>
  <c r="D262" i="200" s="1"/>
  <c r="C194" i="200"/>
  <c r="E194" i="200" s="1"/>
  <c r="D193" i="200"/>
  <c r="D192" i="200"/>
  <c r="D194" i="200" s="1"/>
  <c r="E35" i="200" s="1"/>
  <c r="E191" i="200"/>
  <c r="E192" i="200" s="1"/>
  <c r="D191" i="200"/>
  <c r="C191" i="200"/>
  <c r="I188" i="200"/>
  <c r="D187" i="200"/>
  <c r="D164" i="200"/>
  <c r="D162" i="200"/>
  <c r="C162" i="200"/>
  <c r="D158" i="200"/>
  <c r="J272" i="200" s="1"/>
  <c r="C108" i="200"/>
  <c r="C110" i="200" s="1"/>
  <c r="D15" i="200" s="1"/>
  <c r="J107" i="200"/>
  <c r="I107" i="200"/>
  <c r="D107" i="200"/>
  <c r="D108" i="200" s="1"/>
  <c r="D111" i="200" s="1"/>
  <c r="C107" i="200"/>
  <c r="E107" i="200" s="1"/>
  <c r="E106" i="200"/>
  <c r="E105" i="200"/>
  <c r="E103" i="200"/>
  <c r="E102" i="200"/>
  <c r="E101" i="200"/>
  <c r="E100" i="200"/>
  <c r="E99" i="200"/>
  <c r="E98" i="200"/>
  <c r="E97" i="200"/>
  <c r="E96" i="200"/>
  <c r="E95" i="200"/>
  <c r="E94" i="200"/>
  <c r="E93" i="200"/>
  <c r="D86" i="200"/>
  <c r="C85" i="200"/>
  <c r="C84" i="200"/>
  <c r="C83" i="200"/>
  <c r="C86" i="200" s="1"/>
  <c r="E82" i="200"/>
  <c r="E81" i="200"/>
  <c r="E80" i="200"/>
  <c r="K75" i="200"/>
  <c r="D73" i="200"/>
  <c r="E12" i="200" s="1"/>
  <c r="D42" i="200"/>
  <c r="D41" i="200"/>
  <c r="D40" i="200"/>
  <c r="D43" i="200" s="1"/>
  <c r="C37" i="200"/>
  <c r="D36" i="200"/>
  <c r="D35" i="200"/>
  <c r="D34" i="200"/>
  <c r="D37" i="200" s="1"/>
  <c r="D24" i="200"/>
  <c r="D23" i="200"/>
  <c r="D22" i="200"/>
  <c r="D21" i="200"/>
  <c r="D19" i="200"/>
  <c r="J11" i="200"/>
  <c r="J13" i="200" s="1"/>
  <c r="D11" i="200"/>
  <c r="G9" i="200"/>
  <c r="C9" i="200"/>
  <c r="D269" i="199"/>
  <c r="D261" i="199"/>
  <c r="D254" i="199"/>
  <c r="D247" i="199"/>
  <c r="D239" i="199"/>
  <c r="D233" i="199"/>
  <c r="D227" i="199"/>
  <c r="D240" i="199" s="1"/>
  <c r="E41" i="199" s="1"/>
  <c r="C213" i="199"/>
  <c r="E213" i="199" s="1"/>
  <c r="D212" i="199"/>
  <c r="D210" i="199"/>
  <c r="D211" i="199" s="1"/>
  <c r="D213" i="199" s="1"/>
  <c r="E36" i="199" s="1"/>
  <c r="C210" i="199"/>
  <c r="D206" i="199"/>
  <c r="D262" i="199" s="1"/>
  <c r="D193" i="199"/>
  <c r="D191" i="199"/>
  <c r="C191" i="199"/>
  <c r="C194" i="199" s="1"/>
  <c r="D187" i="199"/>
  <c r="I188" i="199" s="1"/>
  <c r="D21" i="199" s="1"/>
  <c r="C165" i="199"/>
  <c r="D164" i="199"/>
  <c r="E162" i="199"/>
  <c r="D162" i="199"/>
  <c r="C162" i="199"/>
  <c r="I159" i="199"/>
  <c r="D20" i="199" s="1"/>
  <c r="D158" i="199"/>
  <c r="J272" i="199" s="1"/>
  <c r="D108" i="199"/>
  <c r="D111" i="199" s="1"/>
  <c r="J107" i="199"/>
  <c r="I107" i="199"/>
  <c r="C107" i="199" s="1"/>
  <c r="D107" i="199"/>
  <c r="E106" i="199"/>
  <c r="E105" i="199"/>
  <c r="E103" i="199"/>
  <c r="E102" i="199"/>
  <c r="E101" i="199"/>
  <c r="E100" i="199"/>
  <c r="E99" i="199"/>
  <c r="E98" i="199"/>
  <c r="E97" i="199"/>
  <c r="E96" i="199"/>
  <c r="E95" i="199"/>
  <c r="E94" i="199"/>
  <c r="E93" i="199"/>
  <c r="K88" i="199"/>
  <c r="D86" i="199"/>
  <c r="C85" i="199"/>
  <c r="C84" i="199"/>
  <c r="C83" i="199"/>
  <c r="C86" i="199" s="1"/>
  <c r="E82" i="199"/>
  <c r="E81" i="199"/>
  <c r="E80" i="199"/>
  <c r="K75" i="199"/>
  <c r="D73" i="199"/>
  <c r="D42" i="199"/>
  <c r="D41" i="199"/>
  <c r="D43" i="199" s="1"/>
  <c r="D40" i="199"/>
  <c r="D37" i="199"/>
  <c r="C37" i="199"/>
  <c r="D36" i="199"/>
  <c r="D35" i="199"/>
  <c r="D34" i="199"/>
  <c r="E29" i="199"/>
  <c r="D24" i="199"/>
  <c r="D23" i="199"/>
  <c r="D22" i="199"/>
  <c r="D19" i="199"/>
  <c r="E12" i="199"/>
  <c r="J13" i="199" s="1"/>
  <c r="J11" i="199"/>
  <c r="D11" i="199"/>
  <c r="G9" i="199"/>
  <c r="C9" i="199"/>
  <c r="D269" i="196"/>
  <c r="D261" i="196"/>
  <c r="D254" i="196"/>
  <c r="D247" i="196"/>
  <c r="D239" i="196"/>
  <c r="D233" i="196"/>
  <c r="D227" i="196"/>
  <c r="D240" i="196" s="1"/>
  <c r="E41" i="196" s="1"/>
  <c r="D212" i="196"/>
  <c r="D210" i="196"/>
  <c r="D211" i="196" s="1"/>
  <c r="D213" i="196" s="1"/>
  <c r="E36" i="196" s="1"/>
  <c r="C210" i="196"/>
  <c r="C213" i="196" s="1"/>
  <c r="E213" i="196" s="1"/>
  <c r="D206" i="196"/>
  <c r="D262" i="196" s="1"/>
  <c r="D193" i="196"/>
  <c r="D191" i="196"/>
  <c r="D192" i="196" s="1"/>
  <c r="D194" i="196" s="1"/>
  <c r="E35" i="196" s="1"/>
  <c r="C191" i="196"/>
  <c r="C194" i="196" s="1"/>
  <c r="E194" i="196" s="1"/>
  <c r="I188" i="196"/>
  <c r="D187" i="196"/>
  <c r="C165" i="196"/>
  <c r="D164" i="196"/>
  <c r="E162" i="196"/>
  <c r="D162" i="196"/>
  <c r="D163" i="196" s="1"/>
  <c r="D165" i="196" s="1"/>
  <c r="E34" i="196" s="1"/>
  <c r="C162" i="196"/>
  <c r="I159" i="196"/>
  <c r="D20" i="196" s="1"/>
  <c r="D158" i="196"/>
  <c r="J272" i="196" s="1"/>
  <c r="J107" i="196"/>
  <c r="D107" i="196" s="1"/>
  <c r="I107" i="196"/>
  <c r="C107" i="196"/>
  <c r="C108" i="196" s="1"/>
  <c r="C110" i="196" s="1"/>
  <c r="D15" i="196" s="1"/>
  <c r="E106" i="196"/>
  <c r="E105" i="196"/>
  <c r="E103" i="196"/>
  <c r="E102" i="196"/>
  <c r="E101" i="196"/>
  <c r="E100" i="196"/>
  <c r="E99" i="196"/>
  <c r="E98" i="196"/>
  <c r="E97" i="196"/>
  <c r="E96" i="196"/>
  <c r="E95" i="196"/>
  <c r="E94" i="196"/>
  <c r="E93" i="196"/>
  <c r="D86" i="196"/>
  <c r="C85" i="196"/>
  <c r="C84" i="196"/>
  <c r="C86" i="196" s="1"/>
  <c r="C83" i="196"/>
  <c r="E82" i="196"/>
  <c r="E81" i="196"/>
  <c r="E80" i="196"/>
  <c r="D73" i="196"/>
  <c r="K75" i="196" s="1"/>
  <c r="D42" i="196"/>
  <c r="D41" i="196"/>
  <c r="D40" i="196"/>
  <c r="D43" i="196" s="1"/>
  <c r="D37" i="196"/>
  <c r="C37" i="196"/>
  <c r="D36" i="196"/>
  <c r="D35" i="196"/>
  <c r="D34" i="196"/>
  <c r="E29" i="196"/>
  <c r="D24" i="196"/>
  <c r="D23" i="196"/>
  <c r="D22" i="196"/>
  <c r="D21" i="196"/>
  <c r="D19" i="196"/>
  <c r="E12" i="196"/>
  <c r="J13" i="196" s="1"/>
  <c r="J11" i="196"/>
  <c r="D11" i="196"/>
  <c r="G9" i="196"/>
  <c r="C9" i="196"/>
  <c r="D269" i="195"/>
  <c r="D261" i="195"/>
  <c r="D254" i="195"/>
  <c r="D24" i="195" s="1"/>
  <c r="D247" i="195"/>
  <c r="D239" i="195"/>
  <c r="D233" i="195"/>
  <c r="D227" i="195"/>
  <c r="C213" i="195"/>
  <c r="D212" i="195"/>
  <c r="D210" i="195"/>
  <c r="C210" i="195"/>
  <c r="D206" i="195"/>
  <c r="D262" i="195" s="1"/>
  <c r="D193" i="195"/>
  <c r="D191" i="195"/>
  <c r="C191" i="195"/>
  <c r="C194" i="195" s="1"/>
  <c r="D187" i="195"/>
  <c r="C165" i="195"/>
  <c r="D164" i="195"/>
  <c r="D162" i="195"/>
  <c r="E162" i="195" s="1"/>
  <c r="C162" i="195"/>
  <c r="D158" i="195"/>
  <c r="I159" i="195" s="1"/>
  <c r="D20" i="195" s="1"/>
  <c r="J107" i="195"/>
  <c r="D107" i="195" s="1"/>
  <c r="D108" i="195" s="1"/>
  <c r="D111" i="195" s="1"/>
  <c r="I107" i="195"/>
  <c r="C107" i="195" s="1"/>
  <c r="E106" i="195"/>
  <c r="E105" i="195"/>
  <c r="E103" i="195"/>
  <c r="E102" i="195"/>
  <c r="E101" i="195"/>
  <c r="E100" i="195"/>
  <c r="E99" i="195"/>
  <c r="E98" i="195"/>
  <c r="E97" i="195"/>
  <c r="E96" i="195"/>
  <c r="E95" i="195"/>
  <c r="E94" i="195"/>
  <c r="E93" i="195"/>
  <c r="D86" i="195"/>
  <c r="C85" i="195"/>
  <c r="C84" i="195"/>
  <c r="C86" i="195" s="1"/>
  <c r="C83" i="195"/>
  <c r="E82" i="195"/>
  <c r="E81" i="195"/>
  <c r="E80" i="195"/>
  <c r="D73" i="195"/>
  <c r="K75" i="195" s="1"/>
  <c r="D42" i="195"/>
  <c r="D41" i="195"/>
  <c r="D40" i="195"/>
  <c r="C37" i="195"/>
  <c r="D36" i="195"/>
  <c r="D35" i="195"/>
  <c r="D34" i="195"/>
  <c r="D37" i="195" s="1"/>
  <c r="E29" i="195"/>
  <c r="D23" i="195"/>
  <c r="D22" i="195"/>
  <c r="D19" i="195"/>
  <c r="J11" i="195"/>
  <c r="D11" i="195"/>
  <c r="G9" i="195"/>
  <c r="C9" i="195"/>
  <c r="E70" i="192"/>
  <c r="H63" i="192"/>
  <c r="F63" i="192"/>
  <c r="F70" i="192" s="1"/>
  <c r="E63" i="192"/>
  <c r="D63" i="192"/>
  <c r="G62" i="192"/>
  <c r="G61" i="192"/>
  <c r="G63" i="192" s="1"/>
  <c r="G60" i="192"/>
  <c r="H53" i="192"/>
  <c r="F53" i="192"/>
  <c r="E53" i="192"/>
  <c r="D53" i="192"/>
  <c r="G52" i="192"/>
  <c r="G51" i="192"/>
  <c r="G53" i="192" s="1"/>
  <c r="G50" i="192"/>
  <c r="G49" i="192"/>
  <c r="F38" i="192"/>
  <c r="E38" i="192"/>
  <c r="D38" i="192"/>
  <c r="H36" i="192"/>
  <c r="G36" i="192"/>
  <c r="G35" i="192"/>
  <c r="G34" i="192"/>
  <c r="G33" i="192"/>
  <c r="G32" i="192"/>
  <c r="G31" i="192"/>
  <c r="G30" i="192"/>
  <c r="G29" i="192"/>
  <c r="G28" i="192"/>
  <c r="G27" i="192"/>
  <c r="G26" i="192"/>
  <c r="G25" i="192"/>
  <c r="G23" i="192"/>
  <c r="G22" i="192"/>
  <c r="G21" i="192"/>
  <c r="G19" i="192"/>
  <c r="G18" i="192"/>
  <c r="G17" i="192"/>
  <c r="G16" i="192"/>
  <c r="G15" i="192"/>
  <c r="H14" i="192"/>
  <c r="G14" i="192"/>
  <c r="H13" i="192"/>
  <c r="G13" i="192"/>
  <c r="H12" i="192"/>
  <c r="G12" i="192"/>
  <c r="H11" i="192"/>
  <c r="G11" i="192"/>
  <c r="H10" i="192"/>
  <c r="G10" i="192"/>
  <c r="H9" i="192"/>
  <c r="H38" i="192" s="1"/>
  <c r="G9" i="192"/>
  <c r="D269" i="190"/>
  <c r="D261" i="190"/>
  <c r="D254" i="190"/>
  <c r="D247" i="190"/>
  <c r="D239" i="190"/>
  <c r="D233" i="190"/>
  <c r="D227" i="190"/>
  <c r="C213" i="190"/>
  <c r="E213" i="190" s="1"/>
  <c r="D212" i="190"/>
  <c r="D210" i="190"/>
  <c r="D211" i="190" s="1"/>
  <c r="D213" i="190" s="1"/>
  <c r="E36" i="190" s="1"/>
  <c r="C210" i="190"/>
  <c r="D206" i="190"/>
  <c r="D262" i="190" s="1"/>
  <c r="D193" i="190"/>
  <c r="D191" i="190"/>
  <c r="C191" i="190"/>
  <c r="C194" i="190" s="1"/>
  <c r="D187" i="190"/>
  <c r="I188" i="190" s="1"/>
  <c r="D21" i="190" s="1"/>
  <c r="C165" i="190"/>
  <c r="D164" i="190"/>
  <c r="D162" i="190"/>
  <c r="E162" i="190" s="1"/>
  <c r="C162" i="190"/>
  <c r="D158" i="190"/>
  <c r="D108" i="190"/>
  <c r="D111" i="190" s="1"/>
  <c r="J107" i="190"/>
  <c r="I107" i="190"/>
  <c r="C107" i="190" s="1"/>
  <c r="D107" i="190"/>
  <c r="E106" i="190"/>
  <c r="E105" i="190"/>
  <c r="E103" i="190"/>
  <c r="E102" i="190"/>
  <c r="E101" i="190"/>
  <c r="E100" i="190"/>
  <c r="E99" i="190"/>
  <c r="E98" i="190"/>
  <c r="E97" i="190"/>
  <c r="E96" i="190"/>
  <c r="E95" i="190"/>
  <c r="E94" i="190"/>
  <c r="E93" i="190"/>
  <c r="D86" i="190"/>
  <c r="C85" i="190"/>
  <c r="C84" i="190"/>
  <c r="C83" i="190"/>
  <c r="E82" i="190"/>
  <c r="E81" i="190"/>
  <c r="E80" i="190"/>
  <c r="K75" i="190"/>
  <c r="D73" i="190"/>
  <c r="D42" i="190"/>
  <c r="D41" i="190"/>
  <c r="D40" i="190"/>
  <c r="C37" i="190"/>
  <c r="D36" i="190"/>
  <c r="D35" i="190"/>
  <c r="D34" i="190"/>
  <c r="E29" i="190"/>
  <c r="D24" i="190"/>
  <c r="D23" i="190"/>
  <c r="D22" i="190"/>
  <c r="D19" i="190"/>
  <c r="E12" i="190"/>
  <c r="J11" i="190"/>
  <c r="D11" i="190"/>
  <c r="G9" i="190"/>
  <c r="C9" i="190"/>
  <c r="E50" i="188"/>
  <c r="D269" i="187"/>
  <c r="D261" i="187"/>
  <c r="D254" i="187"/>
  <c r="D247" i="187"/>
  <c r="D239" i="187"/>
  <c r="D23" i="187" s="1"/>
  <c r="D233" i="187"/>
  <c r="D227" i="187"/>
  <c r="C213" i="187"/>
  <c r="D212" i="187"/>
  <c r="D210" i="187"/>
  <c r="C210" i="187"/>
  <c r="D206" i="187"/>
  <c r="D262" i="187" s="1"/>
  <c r="D193" i="187"/>
  <c r="D191" i="187"/>
  <c r="C191" i="187"/>
  <c r="C194" i="187" s="1"/>
  <c r="D187" i="187"/>
  <c r="I188" i="187" s="1"/>
  <c r="D21" i="187" s="1"/>
  <c r="C165" i="187"/>
  <c r="D164" i="187"/>
  <c r="E162" i="187"/>
  <c r="D162" i="187"/>
  <c r="C162" i="187"/>
  <c r="D158" i="187"/>
  <c r="J107" i="187"/>
  <c r="D107" i="187" s="1"/>
  <c r="D108" i="187" s="1"/>
  <c r="D111" i="187" s="1"/>
  <c r="I107" i="187"/>
  <c r="C107" i="187" s="1"/>
  <c r="E106" i="187"/>
  <c r="E105" i="187"/>
  <c r="E103" i="187"/>
  <c r="E102" i="187"/>
  <c r="E101" i="187"/>
  <c r="E100" i="187"/>
  <c r="E99" i="187"/>
  <c r="E98" i="187"/>
  <c r="E97" i="187"/>
  <c r="E96" i="187"/>
  <c r="E95" i="187"/>
  <c r="E94" i="187"/>
  <c r="E93" i="187"/>
  <c r="D86" i="187"/>
  <c r="C85" i="187"/>
  <c r="C84" i="187"/>
  <c r="C83" i="187"/>
  <c r="E82" i="187"/>
  <c r="E81" i="187"/>
  <c r="E80" i="187"/>
  <c r="D73" i="187"/>
  <c r="K75" i="187" s="1"/>
  <c r="D42" i="187"/>
  <c r="D41" i="187"/>
  <c r="D43" i="187" s="1"/>
  <c r="D40" i="187"/>
  <c r="C37" i="187"/>
  <c r="D36" i="187"/>
  <c r="D35" i="187"/>
  <c r="D34" i="187"/>
  <c r="D24" i="187"/>
  <c r="D22" i="187"/>
  <c r="D19" i="187"/>
  <c r="E12" i="187"/>
  <c r="J13" i="187" s="1"/>
  <c r="J11" i="187"/>
  <c r="D11" i="187"/>
  <c r="G9" i="187"/>
  <c r="C9" i="187"/>
  <c r="G9" i="185"/>
  <c r="G9" i="172"/>
  <c r="D269" i="185"/>
  <c r="D261" i="185"/>
  <c r="D254" i="185"/>
  <c r="D247" i="185"/>
  <c r="D239" i="185"/>
  <c r="D23" i="185" s="1"/>
  <c r="D233" i="185"/>
  <c r="D227" i="185"/>
  <c r="D212" i="185"/>
  <c r="D210" i="185"/>
  <c r="C210" i="185"/>
  <c r="C213" i="185" s="1"/>
  <c r="D206" i="185"/>
  <c r="D262" i="185" s="1"/>
  <c r="D193" i="185"/>
  <c r="D191" i="185"/>
  <c r="C191" i="185"/>
  <c r="C194" i="185" s="1"/>
  <c r="D187" i="185"/>
  <c r="I188" i="185" s="1"/>
  <c r="C165" i="185"/>
  <c r="D164" i="185"/>
  <c r="D162" i="185"/>
  <c r="C162" i="185"/>
  <c r="D158" i="185"/>
  <c r="J107" i="185"/>
  <c r="I107" i="185"/>
  <c r="C107" i="185" s="1"/>
  <c r="D107" i="185"/>
  <c r="D108" i="185" s="1"/>
  <c r="D111" i="185" s="1"/>
  <c r="E106" i="185"/>
  <c r="E105" i="185"/>
  <c r="E103" i="185"/>
  <c r="E102" i="185"/>
  <c r="E101" i="185"/>
  <c r="E100" i="185"/>
  <c r="E99" i="185"/>
  <c r="E98" i="185"/>
  <c r="E97" i="185"/>
  <c r="E96" i="185"/>
  <c r="E95" i="185"/>
  <c r="E94" i="185"/>
  <c r="E93" i="185"/>
  <c r="D86" i="185"/>
  <c r="C85" i="185"/>
  <c r="C84" i="185"/>
  <c r="C83" i="185"/>
  <c r="E82" i="185"/>
  <c r="E81" i="185"/>
  <c r="E80" i="185"/>
  <c r="K75" i="185"/>
  <c r="D73" i="185"/>
  <c r="D42" i="185"/>
  <c r="D41" i="185"/>
  <c r="D40" i="185"/>
  <c r="C37" i="185"/>
  <c r="D36" i="185"/>
  <c r="D35" i="185"/>
  <c r="D34" i="185"/>
  <c r="D37" i="185" s="1"/>
  <c r="D24" i="185"/>
  <c r="D22" i="185"/>
  <c r="D19" i="185"/>
  <c r="E12" i="185"/>
  <c r="J11" i="185"/>
  <c r="J13" i="185" s="1"/>
  <c r="D11" i="185"/>
  <c r="C9" i="185"/>
  <c r="D269" i="184"/>
  <c r="D22" i="184" s="1"/>
  <c r="D261" i="184"/>
  <c r="D254" i="184"/>
  <c r="D247" i="184"/>
  <c r="D239" i="184"/>
  <c r="D23" i="184" s="1"/>
  <c r="D233" i="184"/>
  <c r="D227" i="184"/>
  <c r="C213" i="184"/>
  <c r="D212" i="184"/>
  <c r="D210" i="184"/>
  <c r="E210" i="184" s="1"/>
  <c r="C210" i="184"/>
  <c r="D206" i="184"/>
  <c r="D262" i="184" s="1"/>
  <c r="C194" i="184"/>
  <c r="D193" i="184"/>
  <c r="D191" i="184"/>
  <c r="D192" i="184" s="1"/>
  <c r="D194" i="184" s="1"/>
  <c r="E35" i="184" s="1"/>
  <c r="C191" i="184"/>
  <c r="D187" i="184"/>
  <c r="I188" i="184" s="1"/>
  <c r="D21" i="184" s="1"/>
  <c r="D164" i="184"/>
  <c r="D162" i="184"/>
  <c r="C162" i="184"/>
  <c r="D158" i="184"/>
  <c r="J107" i="184"/>
  <c r="D107" i="184" s="1"/>
  <c r="D108" i="184" s="1"/>
  <c r="D111" i="184" s="1"/>
  <c r="I107" i="184"/>
  <c r="C107" i="184" s="1"/>
  <c r="E106" i="184"/>
  <c r="E105" i="184"/>
  <c r="E103" i="184"/>
  <c r="E102" i="184"/>
  <c r="E101" i="184"/>
  <c r="E100" i="184"/>
  <c r="E99" i="184"/>
  <c r="E98" i="184"/>
  <c r="E97" i="184"/>
  <c r="E96" i="184"/>
  <c r="E95" i="184"/>
  <c r="E94" i="184"/>
  <c r="E93" i="184"/>
  <c r="D86" i="184"/>
  <c r="C85" i="184"/>
  <c r="C84" i="184"/>
  <c r="C83" i="184"/>
  <c r="E82" i="184"/>
  <c r="E81" i="184"/>
  <c r="E80" i="184"/>
  <c r="D73" i="184"/>
  <c r="K75" i="184" s="1"/>
  <c r="D42" i="184"/>
  <c r="D41" i="184"/>
  <c r="D40" i="184"/>
  <c r="C37" i="184"/>
  <c r="D36" i="184"/>
  <c r="D35" i="184"/>
  <c r="D34" i="184"/>
  <c r="D37" i="184" s="1"/>
  <c r="D24" i="184"/>
  <c r="D19" i="184"/>
  <c r="J11" i="184"/>
  <c r="D11" i="184"/>
  <c r="C9" i="184"/>
  <c r="D269" i="183"/>
  <c r="D22" i="183" s="1"/>
  <c r="D261" i="183"/>
  <c r="D254" i="183"/>
  <c r="D247" i="183"/>
  <c r="D239" i="183"/>
  <c r="D23" i="183" s="1"/>
  <c r="D233" i="183"/>
  <c r="D227" i="183"/>
  <c r="D212" i="183"/>
  <c r="D210" i="183"/>
  <c r="C210" i="183"/>
  <c r="C213" i="183" s="1"/>
  <c r="D206" i="183"/>
  <c r="D262" i="183" s="1"/>
  <c r="D193" i="183"/>
  <c r="D191" i="183"/>
  <c r="C191" i="183"/>
  <c r="C194" i="183" s="1"/>
  <c r="D187" i="183"/>
  <c r="I188" i="183" s="1"/>
  <c r="C165" i="183"/>
  <c r="D164" i="183"/>
  <c r="D162" i="183"/>
  <c r="C162" i="183"/>
  <c r="D158" i="183"/>
  <c r="J107" i="183"/>
  <c r="I107" i="183"/>
  <c r="C107" i="183" s="1"/>
  <c r="D107" i="183"/>
  <c r="D108" i="183" s="1"/>
  <c r="D111" i="183" s="1"/>
  <c r="E106" i="183"/>
  <c r="E105" i="183"/>
  <c r="E103" i="183"/>
  <c r="E102" i="183"/>
  <c r="E101" i="183"/>
  <c r="E100" i="183"/>
  <c r="E99" i="183"/>
  <c r="E98" i="183"/>
  <c r="E97" i="183"/>
  <c r="E96" i="183"/>
  <c r="E95" i="183"/>
  <c r="E94" i="183"/>
  <c r="E93" i="183"/>
  <c r="D86" i="183"/>
  <c r="C85" i="183"/>
  <c r="C84" i="183"/>
  <c r="C83" i="183"/>
  <c r="C86" i="183" s="1"/>
  <c r="E82" i="183"/>
  <c r="E81" i="183"/>
  <c r="E80" i="183"/>
  <c r="K75" i="183"/>
  <c r="D73" i="183"/>
  <c r="D42" i="183"/>
  <c r="D41" i="183"/>
  <c r="D40" i="183"/>
  <c r="D43" i="183" s="1"/>
  <c r="C37" i="183"/>
  <c r="D36" i="183"/>
  <c r="D35" i="183"/>
  <c r="D34" i="183"/>
  <c r="D24" i="183"/>
  <c r="D19" i="183"/>
  <c r="E12" i="183"/>
  <c r="J11" i="183"/>
  <c r="J13" i="183" s="1"/>
  <c r="D11" i="183"/>
  <c r="C9" i="183"/>
  <c r="D269" i="180"/>
  <c r="D261" i="180"/>
  <c r="D254" i="180"/>
  <c r="D247" i="180"/>
  <c r="D239" i="180"/>
  <c r="D233" i="180"/>
  <c r="D227" i="180"/>
  <c r="D240" i="180" s="1"/>
  <c r="E41" i="180" s="1"/>
  <c r="C213" i="180"/>
  <c r="E213" i="180" s="1"/>
  <c r="D212" i="180"/>
  <c r="D210" i="180"/>
  <c r="D211" i="180" s="1"/>
  <c r="D213" i="180" s="1"/>
  <c r="E36" i="180" s="1"/>
  <c r="C210" i="180"/>
  <c r="D206" i="180"/>
  <c r="D262" i="180" s="1"/>
  <c r="D193" i="180"/>
  <c r="D191" i="180"/>
  <c r="C191" i="180"/>
  <c r="C194" i="180" s="1"/>
  <c r="D187" i="180"/>
  <c r="I188" i="180" s="1"/>
  <c r="D21" i="180" s="1"/>
  <c r="C165" i="180"/>
  <c r="D164" i="180"/>
  <c r="D162" i="180"/>
  <c r="E162" i="180" s="1"/>
  <c r="C162" i="180"/>
  <c r="D158" i="180"/>
  <c r="J272" i="180" s="1"/>
  <c r="D108" i="180"/>
  <c r="D111" i="180" s="1"/>
  <c r="J107" i="180"/>
  <c r="I107" i="180"/>
  <c r="C107" i="180" s="1"/>
  <c r="D107" i="180"/>
  <c r="E106" i="180"/>
  <c r="E105" i="180"/>
  <c r="E103" i="180"/>
  <c r="E102" i="180"/>
  <c r="E101" i="180"/>
  <c r="E100" i="180"/>
  <c r="E99" i="180"/>
  <c r="E98" i="180"/>
  <c r="E97" i="180"/>
  <c r="E96" i="180"/>
  <c r="E95" i="180"/>
  <c r="E94" i="180"/>
  <c r="E93" i="180"/>
  <c r="D86" i="180"/>
  <c r="C85" i="180"/>
  <c r="C84" i="180"/>
  <c r="C83" i="180"/>
  <c r="E82" i="180"/>
  <c r="E81" i="180"/>
  <c r="E80" i="180"/>
  <c r="K75" i="180"/>
  <c r="D73" i="180"/>
  <c r="D42" i="180"/>
  <c r="D41" i="180"/>
  <c r="D40" i="180"/>
  <c r="C37" i="180"/>
  <c r="D36" i="180"/>
  <c r="D35" i="180"/>
  <c r="D34" i="180"/>
  <c r="E29" i="180"/>
  <c r="D24" i="180"/>
  <c r="D23" i="180"/>
  <c r="D22" i="180"/>
  <c r="D19" i="180"/>
  <c r="E12" i="180"/>
  <c r="J11" i="180"/>
  <c r="J13" i="180" s="1"/>
  <c r="D11" i="180"/>
  <c r="C9" i="180"/>
  <c r="D240" i="195" l="1"/>
  <c r="E41" i="195" s="1"/>
  <c r="E12" i="195"/>
  <c r="J13" i="195"/>
  <c r="E213" i="195"/>
  <c r="D211" i="195"/>
  <c r="D213" i="195" s="1"/>
  <c r="E36" i="195" s="1"/>
  <c r="J272" i="195"/>
  <c r="D43" i="195"/>
  <c r="D263" i="200"/>
  <c r="D16" i="200"/>
  <c r="E213" i="200"/>
  <c r="J27" i="200"/>
  <c r="H35" i="200"/>
  <c r="G35" i="200"/>
  <c r="D270" i="200"/>
  <c r="E40" i="200" s="1"/>
  <c r="E108" i="200"/>
  <c r="E112" i="200" s="1"/>
  <c r="E17" i="200" s="1"/>
  <c r="D163" i="200"/>
  <c r="D165" i="200" s="1"/>
  <c r="E34" i="200" s="1"/>
  <c r="K88" i="200"/>
  <c r="K114" i="200" s="1"/>
  <c r="K119" i="200" s="1"/>
  <c r="M159" i="200" s="1"/>
  <c r="J170" i="200" s="1"/>
  <c r="J176" i="200" s="1"/>
  <c r="M188" i="200" s="1"/>
  <c r="J197" i="200" s="1"/>
  <c r="J216" i="200" s="1"/>
  <c r="I159" i="200"/>
  <c r="D20" i="200" s="1"/>
  <c r="E25" i="200" s="1"/>
  <c r="E162" i="200"/>
  <c r="C165" i="200"/>
  <c r="E29" i="200"/>
  <c r="E210" i="200"/>
  <c r="E211" i="200" s="1"/>
  <c r="E163" i="200"/>
  <c r="D211" i="200"/>
  <c r="D213" i="200" s="1"/>
  <c r="E36" i="200" s="1"/>
  <c r="E25" i="199"/>
  <c r="J27" i="199"/>
  <c r="C108" i="199"/>
  <c r="C110" i="199" s="1"/>
  <c r="D15" i="199" s="1"/>
  <c r="E107" i="199"/>
  <c r="D192" i="199"/>
  <c r="D194" i="199" s="1"/>
  <c r="E35" i="199" s="1"/>
  <c r="H36" i="199"/>
  <c r="G36" i="199"/>
  <c r="E108" i="199"/>
  <c r="E112" i="199" s="1"/>
  <c r="E17" i="199" s="1"/>
  <c r="D263" i="199"/>
  <c r="D270" i="199" s="1"/>
  <c r="E40" i="199" s="1"/>
  <c r="D16" i="199"/>
  <c r="J274" i="199"/>
  <c r="K114" i="199"/>
  <c r="K119" i="199" s="1"/>
  <c r="M159" i="199" s="1"/>
  <c r="J170" i="199" s="1"/>
  <c r="J176" i="199" s="1"/>
  <c r="M188" i="199" s="1"/>
  <c r="J197" i="199" s="1"/>
  <c r="J216" i="199" s="1"/>
  <c r="D163" i="199"/>
  <c r="D165" i="199" s="1"/>
  <c r="E34" i="199" s="1"/>
  <c r="E210" i="199"/>
  <c r="E211" i="199" s="1"/>
  <c r="E191" i="199"/>
  <c r="E192" i="199" s="1"/>
  <c r="E107" i="196"/>
  <c r="E108" i="196" s="1"/>
  <c r="E112" i="196" s="1"/>
  <c r="D108" i="196"/>
  <c r="D111" i="196" s="1"/>
  <c r="H34" i="196"/>
  <c r="E37" i="196"/>
  <c r="G34" i="196"/>
  <c r="K88" i="196"/>
  <c r="K114" i="196" s="1"/>
  <c r="K119" i="196" s="1"/>
  <c r="M159" i="196" s="1"/>
  <c r="J170" i="196" s="1"/>
  <c r="J176" i="196" s="1"/>
  <c r="M188" i="196" s="1"/>
  <c r="J197" i="196" s="1"/>
  <c r="J216" i="196" s="1"/>
  <c r="E25" i="196"/>
  <c r="E165" i="196"/>
  <c r="H35" i="196"/>
  <c r="G35" i="196"/>
  <c r="H36" i="196"/>
  <c r="G36" i="196"/>
  <c r="E210" i="196"/>
  <c r="E211" i="196" s="1"/>
  <c r="E163" i="196"/>
  <c r="E191" i="196"/>
  <c r="E192" i="196" s="1"/>
  <c r="D263" i="195"/>
  <c r="D16" i="195"/>
  <c r="K88" i="195"/>
  <c r="H36" i="195"/>
  <c r="G36" i="195"/>
  <c r="D270" i="195"/>
  <c r="E40" i="195" s="1"/>
  <c r="C108" i="195"/>
  <c r="C110" i="195" s="1"/>
  <c r="D15" i="195" s="1"/>
  <c r="E107" i="195"/>
  <c r="E108" i="195" s="1"/>
  <c r="E112" i="195" s="1"/>
  <c r="D163" i="195"/>
  <c r="D165" i="195" s="1"/>
  <c r="E34" i="195" s="1"/>
  <c r="E210" i="195"/>
  <c r="E211" i="195" s="1"/>
  <c r="I188" i="195"/>
  <c r="D21" i="195" s="1"/>
  <c r="E25" i="195" s="1"/>
  <c r="E191" i="195"/>
  <c r="E192" i="195" s="1"/>
  <c r="G38" i="192"/>
  <c r="G70" i="192" s="1"/>
  <c r="D70" i="192"/>
  <c r="H70" i="192"/>
  <c r="J272" i="190"/>
  <c r="D240" i="190"/>
  <c r="E41" i="190" s="1"/>
  <c r="D43" i="190"/>
  <c r="C86" i="190"/>
  <c r="D37" i="190"/>
  <c r="K88" i="190"/>
  <c r="K114" i="190" s="1"/>
  <c r="K119" i="190" s="1"/>
  <c r="M159" i="190" s="1"/>
  <c r="J170" i="190" s="1"/>
  <c r="J176" i="190" s="1"/>
  <c r="M188" i="190" s="1"/>
  <c r="J197" i="190" s="1"/>
  <c r="J216" i="190" s="1"/>
  <c r="J13" i="190"/>
  <c r="D211" i="187"/>
  <c r="D213" i="187" s="1"/>
  <c r="E36" i="187" s="1"/>
  <c r="H36" i="187" s="1"/>
  <c r="E29" i="187"/>
  <c r="I159" i="190"/>
  <c r="D20" i="190" s="1"/>
  <c r="D192" i="190"/>
  <c r="D194" i="190" s="1"/>
  <c r="E35" i="190" s="1"/>
  <c r="D263" i="190"/>
  <c r="D270" i="190" s="1"/>
  <c r="E40" i="190" s="1"/>
  <c r="D16" i="190"/>
  <c r="E25" i="190"/>
  <c r="C108" i="190"/>
  <c r="C110" i="190" s="1"/>
  <c r="D15" i="190" s="1"/>
  <c r="E107" i="190"/>
  <c r="E108" i="190" s="1"/>
  <c r="E112" i="190" s="1"/>
  <c r="H36" i="190"/>
  <c r="G36" i="190"/>
  <c r="E210" i="190"/>
  <c r="E211" i="190" s="1"/>
  <c r="E191" i="190"/>
  <c r="E192" i="190" s="1"/>
  <c r="D240" i="187"/>
  <c r="E41" i="187" s="1"/>
  <c r="J272" i="187"/>
  <c r="E29" i="185"/>
  <c r="D211" i="185"/>
  <c r="D213" i="185" s="1"/>
  <c r="E36" i="185" s="1"/>
  <c r="H36" i="185" s="1"/>
  <c r="I159" i="187"/>
  <c r="D20" i="187" s="1"/>
  <c r="E25" i="187" s="1"/>
  <c r="C86" i="187"/>
  <c r="D37" i="187"/>
  <c r="D263" i="187"/>
  <c r="D270" i="187" s="1"/>
  <c r="E40" i="187" s="1"/>
  <c r="D16" i="187"/>
  <c r="K88" i="187"/>
  <c r="D192" i="187"/>
  <c r="D194" i="187" s="1"/>
  <c r="E35" i="187" s="1"/>
  <c r="G36" i="187"/>
  <c r="C108" i="187"/>
  <c r="C110" i="187" s="1"/>
  <c r="D15" i="187" s="1"/>
  <c r="E107" i="187"/>
  <c r="E108" i="187" s="1"/>
  <c r="E112" i="187" s="1"/>
  <c r="D163" i="187"/>
  <c r="D165" i="187" s="1"/>
  <c r="E34" i="187" s="1"/>
  <c r="E210" i="187"/>
  <c r="E211" i="187" s="1"/>
  <c r="E191" i="187"/>
  <c r="E192" i="187" s="1"/>
  <c r="D240" i="185"/>
  <c r="E41" i="185" s="1"/>
  <c r="J272" i="185"/>
  <c r="D43" i="185"/>
  <c r="C86" i="185"/>
  <c r="D263" i="185"/>
  <c r="D270" i="185" s="1"/>
  <c r="E40" i="185" s="1"/>
  <c r="D16" i="185"/>
  <c r="D192" i="185"/>
  <c r="D194" i="185" s="1"/>
  <c r="E35" i="185" s="1"/>
  <c r="D21" i="185"/>
  <c r="C108" i="185"/>
  <c r="C110" i="185" s="1"/>
  <c r="D15" i="185" s="1"/>
  <c r="E107" i="185"/>
  <c r="E108" i="185" s="1"/>
  <c r="E112" i="185" s="1"/>
  <c r="E194" i="185"/>
  <c r="G36" i="185"/>
  <c r="K88" i="185"/>
  <c r="I159" i="185"/>
  <c r="D20" i="185" s="1"/>
  <c r="E162" i="185"/>
  <c r="E210" i="185"/>
  <c r="E211" i="185" s="1"/>
  <c r="E191" i="185"/>
  <c r="E192" i="185" s="1"/>
  <c r="E29" i="184"/>
  <c r="E211" i="184"/>
  <c r="J272" i="184"/>
  <c r="D240" i="184"/>
  <c r="E41" i="184" s="1"/>
  <c r="D43" i="184"/>
  <c r="C86" i="184"/>
  <c r="C108" i="184"/>
  <c r="C110" i="184" s="1"/>
  <c r="D15" i="184" s="1"/>
  <c r="E107" i="184"/>
  <c r="H35" i="184"/>
  <c r="G35" i="184"/>
  <c r="D263" i="184"/>
  <c r="D270" i="184" s="1"/>
  <c r="E40" i="184" s="1"/>
  <c r="D16" i="184"/>
  <c r="E194" i="184"/>
  <c r="K88" i="184"/>
  <c r="E108" i="184"/>
  <c r="E112" i="184" s="1"/>
  <c r="E17" i="184" s="1"/>
  <c r="E12" i="184"/>
  <c r="J13" i="184" s="1"/>
  <c r="I159" i="184"/>
  <c r="E162" i="184"/>
  <c r="C165" i="184"/>
  <c r="E191" i="184"/>
  <c r="E192" i="184" s="1"/>
  <c r="D211" i="184"/>
  <c r="D213" i="184" s="1"/>
  <c r="E36" i="184" s="1"/>
  <c r="D240" i="183"/>
  <c r="E41" i="183" s="1"/>
  <c r="J272" i="183"/>
  <c r="E29" i="183"/>
  <c r="D211" i="183"/>
  <c r="D213" i="183" s="1"/>
  <c r="E36" i="183" s="1"/>
  <c r="H36" i="183" s="1"/>
  <c r="D37" i="183"/>
  <c r="K88" i="183"/>
  <c r="E108" i="183"/>
  <c r="E112" i="183" s="1"/>
  <c r="D263" i="183"/>
  <c r="D270" i="183" s="1"/>
  <c r="E40" i="183" s="1"/>
  <c r="D16" i="183"/>
  <c r="D192" i="183"/>
  <c r="D194" i="183" s="1"/>
  <c r="E35" i="183" s="1"/>
  <c r="D21" i="183"/>
  <c r="E107" i="183"/>
  <c r="C108" i="183"/>
  <c r="C110" i="183" s="1"/>
  <c r="D15" i="183" s="1"/>
  <c r="E194" i="183"/>
  <c r="I159" i="183"/>
  <c r="D20" i="183" s="1"/>
  <c r="E162" i="183"/>
  <c r="E210" i="183"/>
  <c r="E211" i="183" s="1"/>
  <c r="E191" i="183"/>
  <c r="E192" i="183" s="1"/>
  <c r="I159" i="180"/>
  <c r="D20" i="180" s="1"/>
  <c r="E25" i="180" s="1"/>
  <c r="D43" i="180"/>
  <c r="C86" i="180"/>
  <c r="D37" i="180"/>
  <c r="K88" i="180"/>
  <c r="K114" i="180" s="1"/>
  <c r="K119" i="180" s="1"/>
  <c r="M159" i="180" s="1"/>
  <c r="J170" i="180" s="1"/>
  <c r="J176" i="180" s="1"/>
  <c r="M188" i="180" s="1"/>
  <c r="J197" i="180" s="1"/>
  <c r="J216" i="180" s="1"/>
  <c r="H36" i="180"/>
  <c r="G36" i="180"/>
  <c r="D263" i="180"/>
  <c r="D270" i="180" s="1"/>
  <c r="E40" i="180" s="1"/>
  <c r="D16" i="180"/>
  <c r="C108" i="180"/>
  <c r="C110" i="180" s="1"/>
  <c r="D15" i="180" s="1"/>
  <c r="E107" i="180"/>
  <c r="E108" i="180" s="1"/>
  <c r="E112" i="180" s="1"/>
  <c r="D192" i="180"/>
  <c r="D194" i="180" s="1"/>
  <c r="E35" i="180" s="1"/>
  <c r="E210" i="180"/>
  <c r="E211" i="180" s="1"/>
  <c r="E191" i="180"/>
  <c r="E192" i="180" s="1"/>
  <c r="D11" i="173"/>
  <c r="D269" i="175"/>
  <c r="D261" i="175"/>
  <c r="D254" i="175"/>
  <c r="D247" i="175"/>
  <c r="D239" i="175"/>
  <c r="D233" i="175"/>
  <c r="D227" i="175"/>
  <c r="D240" i="175" s="1"/>
  <c r="E41" i="175" s="1"/>
  <c r="D212" i="175"/>
  <c r="D210" i="175"/>
  <c r="D211" i="175" s="1"/>
  <c r="C210" i="175"/>
  <c r="C213" i="175" s="1"/>
  <c r="D206" i="175"/>
  <c r="D262" i="175" s="1"/>
  <c r="D193" i="175"/>
  <c r="D191" i="175"/>
  <c r="C191" i="175"/>
  <c r="C194" i="175" s="1"/>
  <c r="I188" i="175"/>
  <c r="D192" i="175" s="1"/>
  <c r="D194" i="175" s="1"/>
  <c r="E35" i="175" s="1"/>
  <c r="D187" i="175"/>
  <c r="C165" i="175"/>
  <c r="D164" i="175"/>
  <c r="E162" i="175"/>
  <c r="D162" i="175"/>
  <c r="C162" i="175"/>
  <c r="D158" i="175"/>
  <c r="J272" i="175" s="1"/>
  <c r="C108" i="175"/>
  <c r="C110" i="175" s="1"/>
  <c r="D15" i="175" s="1"/>
  <c r="J107" i="175"/>
  <c r="D107" i="175" s="1"/>
  <c r="I107" i="175"/>
  <c r="C107" i="175"/>
  <c r="E106" i="175"/>
  <c r="E105" i="175"/>
  <c r="E103" i="175"/>
  <c r="E102" i="175"/>
  <c r="E101" i="175"/>
  <c r="E100" i="175"/>
  <c r="E99" i="175"/>
  <c r="E98" i="175"/>
  <c r="E97" i="175"/>
  <c r="E96" i="175"/>
  <c r="E95" i="175"/>
  <c r="E94" i="175"/>
  <c r="E93" i="175"/>
  <c r="D86" i="175"/>
  <c r="C85" i="175"/>
  <c r="C84" i="175"/>
  <c r="C83" i="175"/>
  <c r="C86" i="175" s="1"/>
  <c r="E82" i="175"/>
  <c r="E81" i="175"/>
  <c r="E80" i="175"/>
  <c r="K75" i="175"/>
  <c r="D73" i="175"/>
  <c r="D42" i="175"/>
  <c r="D41" i="175"/>
  <c r="D40" i="175"/>
  <c r="D43" i="175" s="1"/>
  <c r="C37" i="175"/>
  <c r="D36" i="175"/>
  <c r="D35" i="175"/>
  <c r="D34" i="175"/>
  <c r="D37" i="175" s="1"/>
  <c r="E29" i="175"/>
  <c r="D24" i="175"/>
  <c r="D23" i="175"/>
  <c r="D22" i="175"/>
  <c r="D21" i="175"/>
  <c r="D19" i="175"/>
  <c r="E12" i="175"/>
  <c r="J11" i="175"/>
  <c r="J13" i="175" s="1"/>
  <c r="D11" i="175"/>
  <c r="C9" i="175"/>
  <c r="D269" i="174"/>
  <c r="D22" i="174" s="1"/>
  <c r="D261" i="174"/>
  <c r="D254" i="174"/>
  <c r="D247" i="174"/>
  <c r="D239" i="174"/>
  <c r="D233" i="174"/>
  <c r="D227" i="174"/>
  <c r="C213" i="174"/>
  <c r="D212" i="174"/>
  <c r="D210" i="174"/>
  <c r="E210" i="174" s="1"/>
  <c r="E211" i="174" s="1"/>
  <c r="C210" i="174"/>
  <c r="D206" i="174"/>
  <c r="D262" i="174" s="1"/>
  <c r="D193" i="174"/>
  <c r="D191" i="174"/>
  <c r="C191" i="174"/>
  <c r="C194" i="174" s="1"/>
  <c r="D187" i="174"/>
  <c r="I188" i="174" s="1"/>
  <c r="D21" i="174" s="1"/>
  <c r="C165" i="174"/>
  <c r="D164" i="174"/>
  <c r="E162" i="174"/>
  <c r="D162" i="174"/>
  <c r="C162" i="174"/>
  <c r="D158" i="174"/>
  <c r="J272" i="174" s="1"/>
  <c r="D108" i="174"/>
  <c r="D111" i="174" s="1"/>
  <c r="J107" i="174"/>
  <c r="I107" i="174"/>
  <c r="C107" i="174" s="1"/>
  <c r="D107" i="174"/>
  <c r="E106" i="174"/>
  <c r="E105" i="174"/>
  <c r="E103" i="174"/>
  <c r="E102" i="174"/>
  <c r="E101" i="174"/>
  <c r="E100" i="174"/>
  <c r="E99" i="174"/>
  <c r="E98" i="174"/>
  <c r="E97" i="174"/>
  <c r="E96" i="174"/>
  <c r="E95" i="174"/>
  <c r="E94" i="174"/>
  <c r="E93" i="174"/>
  <c r="D86" i="174"/>
  <c r="C85" i="174"/>
  <c r="C84" i="174"/>
  <c r="C83" i="174"/>
  <c r="C86" i="174" s="1"/>
  <c r="E82" i="174"/>
  <c r="E81" i="174"/>
  <c r="E80" i="174"/>
  <c r="K75" i="174"/>
  <c r="D73" i="174"/>
  <c r="D42" i="174"/>
  <c r="D41" i="174"/>
  <c r="D40" i="174"/>
  <c r="C37" i="174"/>
  <c r="D36" i="174"/>
  <c r="D35" i="174"/>
  <c r="D34" i="174"/>
  <c r="D37" i="174" s="1"/>
  <c r="E29" i="174"/>
  <c r="D24" i="174"/>
  <c r="D23" i="174"/>
  <c r="D19" i="174"/>
  <c r="E12" i="174"/>
  <c r="J11" i="174"/>
  <c r="D11" i="174"/>
  <c r="C9" i="174"/>
  <c r="D192" i="195" l="1"/>
  <c r="D194" i="195" s="1"/>
  <c r="E35" i="195" s="1"/>
  <c r="E163" i="195"/>
  <c r="J274" i="200"/>
  <c r="E165" i="200"/>
  <c r="H34" i="200"/>
  <c r="E37" i="200"/>
  <c r="G34" i="200"/>
  <c r="H36" i="200"/>
  <c r="G36" i="200"/>
  <c r="J242" i="200"/>
  <c r="J222" i="200"/>
  <c r="M233" i="200" s="1"/>
  <c r="G35" i="199"/>
  <c r="H35" i="199"/>
  <c r="E194" i="199"/>
  <c r="J242" i="199"/>
  <c r="J222" i="199"/>
  <c r="M233" i="199" s="1"/>
  <c r="H34" i="199"/>
  <c r="E37" i="199"/>
  <c r="G34" i="199"/>
  <c r="E163" i="199"/>
  <c r="E165" i="199"/>
  <c r="E17" i="196"/>
  <c r="J27" i="196" s="1"/>
  <c r="J274" i="196"/>
  <c r="J242" i="196"/>
  <c r="J222" i="196"/>
  <c r="M233" i="196" s="1"/>
  <c r="D263" i="196"/>
  <c r="D270" i="196" s="1"/>
  <c r="E40" i="196" s="1"/>
  <c r="D16" i="196"/>
  <c r="G37" i="196"/>
  <c r="E17" i="195"/>
  <c r="J27" i="195" s="1"/>
  <c r="J274" i="195"/>
  <c r="H35" i="195"/>
  <c r="G35" i="195"/>
  <c r="E194" i="195"/>
  <c r="H34" i="195"/>
  <c r="E37" i="195"/>
  <c r="G34" i="195"/>
  <c r="E165" i="195"/>
  <c r="K114" i="195"/>
  <c r="K119" i="195" s="1"/>
  <c r="M159" i="195" s="1"/>
  <c r="J170" i="195" s="1"/>
  <c r="J176" i="195" s="1"/>
  <c r="M188" i="195" s="1"/>
  <c r="J197" i="195" s="1"/>
  <c r="J216" i="195" s="1"/>
  <c r="D163" i="190"/>
  <c r="D165" i="190" s="1"/>
  <c r="E34" i="190" s="1"/>
  <c r="E213" i="187"/>
  <c r="E17" i="190"/>
  <c r="J27" i="190" s="1"/>
  <c r="J274" i="190"/>
  <c r="H34" i="190"/>
  <c r="E37" i="190"/>
  <c r="G34" i="190"/>
  <c r="J242" i="190"/>
  <c r="J222" i="190"/>
  <c r="M233" i="190" s="1"/>
  <c r="H35" i="190"/>
  <c r="G35" i="190"/>
  <c r="E163" i="190"/>
  <c r="E165" i="190"/>
  <c r="E194" i="190"/>
  <c r="E213" i="185"/>
  <c r="E163" i="187"/>
  <c r="E17" i="187"/>
  <c r="J27" i="187" s="1"/>
  <c r="J274" i="187"/>
  <c r="H35" i="187"/>
  <c r="G35" i="187"/>
  <c r="E194" i="187"/>
  <c r="H34" i="187"/>
  <c r="E37" i="187"/>
  <c r="G34" i="187"/>
  <c r="E165" i="187"/>
  <c r="K114" i="187"/>
  <c r="K119" i="187" s="1"/>
  <c r="M159" i="187" s="1"/>
  <c r="J170" i="187" s="1"/>
  <c r="J176" i="187" s="1"/>
  <c r="M188" i="187" s="1"/>
  <c r="J197" i="187" s="1"/>
  <c r="J216" i="187" s="1"/>
  <c r="D163" i="185"/>
  <c r="D165" i="185" s="1"/>
  <c r="E34" i="185" s="1"/>
  <c r="E37" i="185" s="1"/>
  <c r="K114" i="185"/>
  <c r="K119" i="185" s="1"/>
  <c r="M159" i="185" s="1"/>
  <c r="J170" i="185" s="1"/>
  <c r="J176" i="185" s="1"/>
  <c r="M188" i="185" s="1"/>
  <c r="J197" i="185" s="1"/>
  <c r="J216" i="185" s="1"/>
  <c r="J242" i="185" s="1"/>
  <c r="E17" i="185"/>
  <c r="J274" i="185"/>
  <c r="H35" i="185"/>
  <c r="G35" i="185"/>
  <c r="E25" i="185"/>
  <c r="K114" i="184"/>
  <c r="K119" i="184" s="1"/>
  <c r="M159" i="184" s="1"/>
  <c r="J170" i="184" s="1"/>
  <c r="J176" i="184" s="1"/>
  <c r="M188" i="184" s="1"/>
  <c r="J197" i="184" s="1"/>
  <c r="J216" i="184" s="1"/>
  <c r="D20" i="184"/>
  <c r="E25" i="184" s="1"/>
  <c r="D163" i="184"/>
  <c r="J242" i="184"/>
  <c r="J222" i="184"/>
  <c r="M233" i="184" s="1"/>
  <c r="H36" i="184"/>
  <c r="G36" i="184"/>
  <c r="J27" i="184"/>
  <c r="J274" i="184"/>
  <c r="E213" i="184"/>
  <c r="G36" i="183"/>
  <c r="E213" i="183"/>
  <c r="D163" i="183"/>
  <c r="D165" i="183" s="1"/>
  <c r="E34" i="183" s="1"/>
  <c r="E37" i="183" s="1"/>
  <c r="H34" i="183"/>
  <c r="E25" i="183"/>
  <c r="E165" i="183"/>
  <c r="J274" i="183"/>
  <c r="E17" i="183"/>
  <c r="H35" i="183"/>
  <c r="G35" i="183"/>
  <c r="K114" i="183"/>
  <c r="K119" i="183" s="1"/>
  <c r="M159" i="183" s="1"/>
  <c r="J170" i="183" s="1"/>
  <c r="J176" i="183" s="1"/>
  <c r="M188" i="183" s="1"/>
  <c r="J197" i="183" s="1"/>
  <c r="J216" i="183" s="1"/>
  <c r="D163" i="180"/>
  <c r="D165" i="180" s="1"/>
  <c r="E34" i="180" s="1"/>
  <c r="H34" i="180" s="1"/>
  <c r="E17" i="180"/>
  <c r="J27" i="180" s="1"/>
  <c r="J274" i="180"/>
  <c r="E37" i="180"/>
  <c r="G34" i="180"/>
  <c r="J242" i="180"/>
  <c r="J222" i="180"/>
  <c r="M233" i="180" s="1"/>
  <c r="E163" i="180"/>
  <c r="E165" i="180"/>
  <c r="H35" i="180"/>
  <c r="G35" i="180"/>
  <c r="E194" i="180"/>
  <c r="D213" i="175"/>
  <c r="E36" i="175" s="1"/>
  <c r="I159" i="175"/>
  <c r="D20" i="175" s="1"/>
  <c r="E25" i="175" s="1"/>
  <c r="J27" i="175" s="1"/>
  <c r="D108" i="175"/>
  <c r="D111" i="175" s="1"/>
  <c r="E107" i="175"/>
  <c r="E108" i="175"/>
  <c r="E112" i="175" s="1"/>
  <c r="E17" i="175" s="1"/>
  <c r="J274" i="175"/>
  <c r="K88" i="175"/>
  <c r="K114" i="175" s="1"/>
  <c r="K119" i="175" s="1"/>
  <c r="M159" i="175" s="1"/>
  <c r="J170" i="175" s="1"/>
  <c r="J176" i="175" s="1"/>
  <c r="M188" i="175" s="1"/>
  <c r="J197" i="175" s="1"/>
  <c r="J216" i="175" s="1"/>
  <c r="J242" i="175" s="1"/>
  <c r="D240" i="174"/>
  <c r="E41" i="174" s="1"/>
  <c r="D43" i="174"/>
  <c r="K88" i="174"/>
  <c r="J13" i="174"/>
  <c r="D263" i="175"/>
  <c r="D16" i="175"/>
  <c r="H35" i="175"/>
  <c r="G35" i="175"/>
  <c r="E194" i="175"/>
  <c r="D270" i="175"/>
  <c r="E40" i="175" s="1"/>
  <c r="H36" i="175"/>
  <c r="G36" i="175"/>
  <c r="E210" i="175"/>
  <c r="E211" i="175" s="1"/>
  <c r="E191" i="175"/>
  <c r="E192" i="175" s="1"/>
  <c r="I159" i="174"/>
  <c r="D163" i="174" s="1"/>
  <c r="D165" i="174" s="1"/>
  <c r="E34" i="174" s="1"/>
  <c r="G34" i="174" s="1"/>
  <c r="D263" i="174"/>
  <c r="D16" i="174"/>
  <c r="D270" i="174"/>
  <c r="E40" i="174" s="1"/>
  <c r="C108" i="174"/>
  <c r="C110" i="174" s="1"/>
  <c r="D15" i="174" s="1"/>
  <c r="E107" i="174"/>
  <c r="E108" i="174" s="1"/>
  <c r="E112" i="174" s="1"/>
  <c r="D192" i="174"/>
  <c r="D194" i="174" s="1"/>
  <c r="E35" i="174" s="1"/>
  <c r="E165" i="174"/>
  <c r="E191" i="174"/>
  <c r="E192" i="174" s="1"/>
  <c r="D211" i="174"/>
  <c r="D213" i="174" s="1"/>
  <c r="E36" i="174" s="1"/>
  <c r="D269" i="173"/>
  <c r="D261" i="173"/>
  <c r="D254" i="173"/>
  <c r="D247" i="173"/>
  <c r="D239" i="173"/>
  <c r="D233" i="173"/>
  <c r="D227" i="173"/>
  <c r="D240" i="173" s="1"/>
  <c r="E41" i="173" s="1"/>
  <c r="C213" i="173"/>
  <c r="D212" i="173"/>
  <c r="D210" i="173"/>
  <c r="D211" i="173" s="1"/>
  <c r="D213" i="173" s="1"/>
  <c r="E36" i="173" s="1"/>
  <c r="C210" i="173"/>
  <c r="D206" i="173"/>
  <c r="D262" i="173" s="1"/>
  <c r="D193" i="173"/>
  <c r="D191" i="173"/>
  <c r="D192" i="173" s="1"/>
  <c r="D194" i="173" s="1"/>
  <c r="E35" i="173" s="1"/>
  <c r="C191" i="173"/>
  <c r="C194" i="173" s="1"/>
  <c r="E194" i="173" s="1"/>
  <c r="I188" i="173"/>
  <c r="D21" i="173" s="1"/>
  <c r="D187" i="173"/>
  <c r="C165" i="173"/>
  <c r="D164" i="173"/>
  <c r="D162" i="173"/>
  <c r="C162" i="173"/>
  <c r="D158" i="173"/>
  <c r="I159" i="173" s="1"/>
  <c r="D20" i="173" s="1"/>
  <c r="J107" i="173"/>
  <c r="D107" i="173" s="1"/>
  <c r="I107" i="173"/>
  <c r="C107" i="173"/>
  <c r="C108" i="173" s="1"/>
  <c r="C110" i="173" s="1"/>
  <c r="D15" i="173" s="1"/>
  <c r="E106" i="173"/>
  <c r="E105" i="173"/>
  <c r="E103" i="173"/>
  <c r="E102" i="173"/>
  <c r="E101" i="173"/>
  <c r="E100" i="173"/>
  <c r="E99" i="173"/>
  <c r="E98" i="173"/>
  <c r="E97" i="173"/>
  <c r="E96" i="173"/>
  <c r="E95" i="173"/>
  <c r="E94" i="173"/>
  <c r="E93" i="173"/>
  <c r="D86" i="173"/>
  <c r="C85" i="173"/>
  <c r="C84" i="173"/>
  <c r="C83" i="173"/>
  <c r="E82" i="173"/>
  <c r="E81" i="173"/>
  <c r="E80" i="173"/>
  <c r="D73" i="173"/>
  <c r="K75" i="173" s="1"/>
  <c r="D42" i="173"/>
  <c r="D41" i="173"/>
  <c r="D40" i="173"/>
  <c r="D43" i="173" s="1"/>
  <c r="C37" i="173"/>
  <c r="D36" i="173"/>
  <c r="D35" i="173"/>
  <c r="D34" i="173"/>
  <c r="D37" i="173" s="1"/>
  <c r="D24" i="173"/>
  <c r="D23" i="173"/>
  <c r="D22" i="173"/>
  <c r="D19" i="173"/>
  <c r="J11" i="173"/>
  <c r="C9" i="173"/>
  <c r="D248" i="200" l="1"/>
  <c r="J257" i="200"/>
  <c r="J49" i="200" s="1"/>
  <c r="G37" i="200"/>
  <c r="G37" i="199"/>
  <c r="D248" i="199"/>
  <c r="J257" i="199"/>
  <c r="J49" i="199" s="1"/>
  <c r="D248" i="196"/>
  <c r="J242" i="195"/>
  <c r="J222" i="195"/>
  <c r="M233" i="195" s="1"/>
  <c r="G37" i="195"/>
  <c r="G37" i="190"/>
  <c r="D248" i="190"/>
  <c r="H34" i="185"/>
  <c r="J242" i="187"/>
  <c r="J222" i="187"/>
  <c r="M233" i="187" s="1"/>
  <c r="G37" i="187"/>
  <c r="J222" i="185"/>
  <c r="M233" i="185" s="1"/>
  <c r="E163" i="185"/>
  <c r="E165" i="185"/>
  <c r="G34" i="185"/>
  <c r="D248" i="185"/>
  <c r="J257" i="185" s="1"/>
  <c r="J49" i="185" s="1"/>
  <c r="G37" i="185"/>
  <c r="J27" i="185"/>
  <c r="D248" i="184"/>
  <c r="J257" i="184" s="1"/>
  <c r="J49" i="184" s="1"/>
  <c r="D165" i="184"/>
  <c r="E163" i="184"/>
  <c r="G34" i="183"/>
  <c r="E163" i="183"/>
  <c r="J27" i="183"/>
  <c r="J222" i="183"/>
  <c r="M233" i="183" s="1"/>
  <c r="J242" i="183"/>
  <c r="G37" i="183"/>
  <c r="D248" i="180"/>
  <c r="G37" i="180"/>
  <c r="E213" i="175"/>
  <c r="D163" i="175"/>
  <c r="J222" i="175"/>
  <c r="M233" i="175" s="1"/>
  <c r="E163" i="174"/>
  <c r="H34" i="174"/>
  <c r="D20" i="174"/>
  <c r="E25" i="174" s="1"/>
  <c r="E25" i="173"/>
  <c r="J272" i="173"/>
  <c r="D163" i="173"/>
  <c r="D165" i="173" s="1"/>
  <c r="E34" i="173" s="1"/>
  <c r="E37" i="173" s="1"/>
  <c r="E12" i="173"/>
  <c r="J13" i="173"/>
  <c r="C86" i="173"/>
  <c r="E213" i="173"/>
  <c r="E162" i="173"/>
  <c r="D248" i="175"/>
  <c r="E17" i="174"/>
  <c r="J274" i="174"/>
  <c r="H35" i="174"/>
  <c r="G35" i="174"/>
  <c r="G36" i="174"/>
  <c r="H36" i="174"/>
  <c r="K114" i="174"/>
  <c r="K119" i="174" s="1"/>
  <c r="M159" i="174" s="1"/>
  <c r="J170" i="174" s="1"/>
  <c r="J176" i="174" s="1"/>
  <c r="M188" i="174" s="1"/>
  <c r="J197" i="174" s="1"/>
  <c r="J216" i="174" s="1"/>
  <c r="E37" i="174"/>
  <c r="E194" i="174"/>
  <c r="E213" i="174"/>
  <c r="K88" i="173"/>
  <c r="K114" i="173" s="1"/>
  <c r="K119" i="173" s="1"/>
  <c r="M159" i="173" s="1"/>
  <c r="J170" i="173" s="1"/>
  <c r="J176" i="173" s="1"/>
  <c r="M188" i="173" s="1"/>
  <c r="J197" i="173" s="1"/>
  <c r="J216" i="173" s="1"/>
  <c r="H36" i="173"/>
  <c r="G36" i="173"/>
  <c r="H35" i="173"/>
  <c r="G35" i="173"/>
  <c r="E107" i="173"/>
  <c r="E108" i="173" s="1"/>
  <c r="E112" i="173" s="1"/>
  <c r="D108" i="173"/>
  <c r="D111" i="173" s="1"/>
  <c r="H34" i="173"/>
  <c r="E29" i="173"/>
  <c r="E210" i="173"/>
  <c r="E211" i="173" s="1"/>
  <c r="E191" i="173"/>
  <c r="E192" i="173" s="1"/>
  <c r="D269" i="172"/>
  <c r="D261" i="172"/>
  <c r="D254" i="172"/>
  <c r="D247" i="172"/>
  <c r="D239" i="172"/>
  <c r="D233" i="172"/>
  <c r="D227" i="172"/>
  <c r="D240" i="172" s="1"/>
  <c r="E41" i="172" s="1"/>
  <c r="C213" i="172"/>
  <c r="E213" i="172" s="1"/>
  <c r="D212" i="172"/>
  <c r="E210" i="172"/>
  <c r="E211" i="172" s="1"/>
  <c r="D210" i="172"/>
  <c r="D211" i="172" s="1"/>
  <c r="D213" i="172" s="1"/>
  <c r="E36" i="172" s="1"/>
  <c r="C210" i="172"/>
  <c r="D206" i="172"/>
  <c r="D262" i="172" s="1"/>
  <c r="D193" i="172"/>
  <c r="D191" i="172"/>
  <c r="D192" i="172" s="1"/>
  <c r="D194" i="172" s="1"/>
  <c r="E35" i="172" s="1"/>
  <c r="C191" i="172"/>
  <c r="C194" i="172" s="1"/>
  <c r="E194" i="172" s="1"/>
  <c r="D187" i="172"/>
  <c r="I188" i="172" s="1"/>
  <c r="D21" i="172" s="1"/>
  <c r="D164" i="172"/>
  <c r="E162" i="172"/>
  <c r="D162" i="172"/>
  <c r="C162" i="172"/>
  <c r="D158" i="172"/>
  <c r="J272" i="172" s="1"/>
  <c r="D108" i="172"/>
  <c r="D111" i="172" s="1"/>
  <c r="J107" i="172"/>
  <c r="I107" i="172"/>
  <c r="C107" i="172" s="1"/>
  <c r="D107" i="172"/>
  <c r="E106" i="172"/>
  <c r="E105" i="172"/>
  <c r="E103" i="172"/>
  <c r="E102" i="172"/>
  <c r="E101" i="172"/>
  <c r="E100" i="172"/>
  <c r="E99" i="172"/>
  <c r="E98" i="172"/>
  <c r="E97" i="172"/>
  <c r="E96" i="172"/>
  <c r="E95" i="172"/>
  <c r="E94" i="172"/>
  <c r="E93" i="172"/>
  <c r="D86" i="172"/>
  <c r="C85" i="172"/>
  <c r="C84" i="172"/>
  <c r="C83" i="172"/>
  <c r="C86" i="172" s="1"/>
  <c r="E82" i="172"/>
  <c r="E81" i="172"/>
  <c r="E80" i="172"/>
  <c r="D73" i="172"/>
  <c r="K75" i="172" s="1"/>
  <c r="D42" i="172"/>
  <c r="D41" i="172"/>
  <c r="D43" i="172" s="1"/>
  <c r="D40" i="172"/>
  <c r="C37" i="172"/>
  <c r="D36" i="172"/>
  <c r="D35" i="172"/>
  <c r="D34" i="172"/>
  <c r="D37" i="172" s="1"/>
  <c r="E29" i="172"/>
  <c r="D24" i="172"/>
  <c r="D23" i="172"/>
  <c r="D22" i="172"/>
  <c r="D19" i="172"/>
  <c r="J13" i="172"/>
  <c r="E12" i="172"/>
  <c r="J11" i="172"/>
  <c r="D11" i="172"/>
  <c r="C9" i="172"/>
  <c r="D212" i="151"/>
  <c r="D164" i="151"/>
  <c r="D212" i="171"/>
  <c r="D164" i="171"/>
  <c r="D255" i="200" l="1"/>
  <c r="E42" i="200" s="1"/>
  <c r="E43" i="200" s="1"/>
  <c r="E30" i="200"/>
  <c r="E30" i="199"/>
  <c r="D255" i="199"/>
  <c r="E42" i="199" s="1"/>
  <c r="E43" i="199" s="1"/>
  <c r="E30" i="196"/>
  <c r="D255" i="196"/>
  <c r="E42" i="196" s="1"/>
  <c r="E43" i="196" s="1"/>
  <c r="J257" i="196"/>
  <c r="J49" i="196" s="1"/>
  <c r="D248" i="195"/>
  <c r="J257" i="195" s="1"/>
  <c r="J49" i="195" s="1"/>
  <c r="E30" i="190"/>
  <c r="D255" i="190"/>
  <c r="E42" i="190" s="1"/>
  <c r="E43" i="190" s="1"/>
  <c r="J257" i="190"/>
  <c r="J49" i="190" s="1"/>
  <c r="D248" i="187"/>
  <c r="J257" i="187" s="1"/>
  <c r="J49" i="187" s="1"/>
  <c r="D255" i="185"/>
  <c r="E42" i="185" s="1"/>
  <c r="E43" i="185" s="1"/>
  <c r="E30" i="185"/>
  <c r="E34" i="184"/>
  <c r="E165" i="184"/>
  <c r="E30" i="184"/>
  <c r="D255" i="184"/>
  <c r="E42" i="184" s="1"/>
  <c r="E43" i="184" s="1"/>
  <c r="I46" i="184" s="1"/>
  <c r="D248" i="183"/>
  <c r="J257" i="183" s="1"/>
  <c r="J49" i="183" s="1"/>
  <c r="E30" i="180"/>
  <c r="D255" i="180"/>
  <c r="E42" i="180" s="1"/>
  <c r="E43" i="180" s="1"/>
  <c r="J257" i="180"/>
  <c r="J49" i="180" s="1"/>
  <c r="D165" i="175"/>
  <c r="E163" i="175"/>
  <c r="J27" i="174"/>
  <c r="G34" i="173"/>
  <c r="E165" i="173"/>
  <c r="E163" i="173"/>
  <c r="E30" i="175"/>
  <c r="D255" i="175"/>
  <c r="E42" i="175" s="1"/>
  <c r="E43" i="175" s="1"/>
  <c r="J257" i="175"/>
  <c r="J49" i="175" s="1"/>
  <c r="J242" i="174"/>
  <c r="J222" i="174"/>
  <c r="M233" i="174" s="1"/>
  <c r="G37" i="174"/>
  <c r="E17" i="173"/>
  <c r="J27" i="173" s="1"/>
  <c r="J274" i="173"/>
  <c r="G37" i="173"/>
  <c r="J242" i="173"/>
  <c r="J222" i="173"/>
  <c r="M233" i="173" s="1"/>
  <c r="D263" i="173"/>
  <c r="D270" i="173" s="1"/>
  <c r="E40" i="173" s="1"/>
  <c r="D16" i="173"/>
  <c r="I159" i="172"/>
  <c r="H35" i="172"/>
  <c r="G35" i="172"/>
  <c r="G36" i="172"/>
  <c r="H36" i="172"/>
  <c r="D270" i="172"/>
  <c r="E40" i="172" s="1"/>
  <c r="C108" i="172"/>
  <c r="C110" i="172" s="1"/>
  <c r="D15" i="172" s="1"/>
  <c r="E107" i="172"/>
  <c r="E108" i="172" s="1"/>
  <c r="E112" i="172" s="1"/>
  <c r="K88" i="172"/>
  <c r="K114" i="172" s="1"/>
  <c r="K119" i="172" s="1"/>
  <c r="M159" i="172" s="1"/>
  <c r="J170" i="172" s="1"/>
  <c r="J176" i="172" s="1"/>
  <c r="M188" i="172" s="1"/>
  <c r="J197" i="172" s="1"/>
  <c r="J216" i="172" s="1"/>
  <c r="D263" i="172"/>
  <c r="D16" i="172"/>
  <c r="C165" i="172"/>
  <c r="E191" i="172"/>
  <c r="E192" i="172" s="1"/>
  <c r="D269" i="171"/>
  <c r="D22" i="171" s="1"/>
  <c r="D261" i="171"/>
  <c r="D254" i="171"/>
  <c r="D247" i="171"/>
  <c r="D239" i="171"/>
  <c r="D23" i="171" s="1"/>
  <c r="D233" i="171"/>
  <c r="D227" i="171"/>
  <c r="D210" i="171"/>
  <c r="C210" i="171"/>
  <c r="C213" i="171" s="1"/>
  <c r="D206" i="171"/>
  <c r="E29" i="171" s="1"/>
  <c r="C194" i="171"/>
  <c r="D193" i="171"/>
  <c r="D191" i="171"/>
  <c r="E191" i="171" s="1"/>
  <c r="E192" i="171" s="1"/>
  <c r="C191" i="171"/>
  <c r="I188" i="171"/>
  <c r="D187" i="171"/>
  <c r="D162" i="171"/>
  <c r="C162" i="171"/>
  <c r="C165" i="171" s="1"/>
  <c r="D158" i="171"/>
  <c r="I159" i="171" s="1"/>
  <c r="D20" i="171" s="1"/>
  <c r="J107" i="171"/>
  <c r="D107" i="171" s="1"/>
  <c r="D108" i="171" s="1"/>
  <c r="D111" i="171" s="1"/>
  <c r="I107" i="171"/>
  <c r="C107" i="171"/>
  <c r="E107" i="171" s="1"/>
  <c r="E106" i="171"/>
  <c r="E105" i="171"/>
  <c r="E103" i="171"/>
  <c r="E102" i="171"/>
  <c r="E101" i="171"/>
  <c r="E100" i="171"/>
  <c r="E99" i="171"/>
  <c r="E98" i="171"/>
  <c r="E97" i="171"/>
  <c r="E96" i="171"/>
  <c r="E95" i="171"/>
  <c r="E94" i="171"/>
  <c r="E93" i="171"/>
  <c r="D86" i="171"/>
  <c r="C85" i="171"/>
  <c r="C84" i="171"/>
  <c r="C83" i="171"/>
  <c r="C86" i="171" s="1"/>
  <c r="E82" i="171"/>
  <c r="E81" i="171"/>
  <c r="E80" i="171"/>
  <c r="D73" i="171"/>
  <c r="E12" i="171" s="1"/>
  <c r="D42" i="171"/>
  <c r="D41" i="171"/>
  <c r="D40" i="171"/>
  <c r="C37" i="171"/>
  <c r="D36" i="171"/>
  <c r="D35" i="171"/>
  <c r="D34" i="171"/>
  <c r="D24" i="171"/>
  <c r="D19" i="171"/>
  <c r="J11" i="171"/>
  <c r="J13" i="171" s="1"/>
  <c r="D11" i="171"/>
  <c r="C9" i="171"/>
  <c r="I46" i="200" l="1"/>
  <c r="J46" i="200"/>
  <c r="I46" i="199"/>
  <c r="J46" i="199"/>
  <c r="I46" i="196"/>
  <c r="J46" i="196"/>
  <c r="E30" i="195"/>
  <c r="D255" i="195"/>
  <c r="E42" i="195" s="1"/>
  <c r="E43" i="195" s="1"/>
  <c r="I46" i="190"/>
  <c r="J46" i="190"/>
  <c r="E30" i="187"/>
  <c r="D255" i="187"/>
  <c r="E42" i="187" s="1"/>
  <c r="E43" i="187" s="1"/>
  <c r="I46" i="185"/>
  <c r="J46" i="185"/>
  <c r="H34" i="184"/>
  <c r="E37" i="184"/>
  <c r="G34" i="184"/>
  <c r="E30" i="183"/>
  <c r="D255" i="183"/>
  <c r="E42" i="183" s="1"/>
  <c r="E43" i="183" s="1"/>
  <c r="I46" i="180"/>
  <c r="J46" i="180"/>
  <c r="E34" i="175"/>
  <c r="E165" i="175"/>
  <c r="I46" i="175"/>
  <c r="D248" i="174"/>
  <c r="J257" i="174" s="1"/>
  <c r="J49" i="174" s="1"/>
  <c r="D248" i="173"/>
  <c r="D20" i="172"/>
  <c r="E25" i="172" s="1"/>
  <c r="D163" i="172"/>
  <c r="E17" i="172"/>
  <c r="J274" i="172"/>
  <c r="J242" i="172"/>
  <c r="J222" i="172"/>
  <c r="M233" i="172" s="1"/>
  <c r="D240" i="171"/>
  <c r="E41" i="171" s="1"/>
  <c r="D163" i="171"/>
  <c r="J272" i="171"/>
  <c r="D43" i="171"/>
  <c r="D37" i="171"/>
  <c r="D192" i="171"/>
  <c r="D194" i="171" s="1"/>
  <c r="E35" i="171" s="1"/>
  <c r="D263" i="171"/>
  <c r="D16" i="171"/>
  <c r="E108" i="171"/>
  <c r="E112" i="171" s="1"/>
  <c r="E17" i="171" s="1"/>
  <c r="G35" i="171"/>
  <c r="H35" i="171"/>
  <c r="E163" i="171"/>
  <c r="D165" i="171" s="1"/>
  <c r="D211" i="171"/>
  <c r="D262" i="171"/>
  <c r="D21" i="171"/>
  <c r="E25" i="171" s="1"/>
  <c r="K75" i="171"/>
  <c r="C108" i="171"/>
  <c r="C110" i="171" s="1"/>
  <c r="D15" i="171" s="1"/>
  <c r="E162" i="171"/>
  <c r="E210" i="171"/>
  <c r="D270" i="166"/>
  <c r="I46" i="195" l="1"/>
  <c r="J46" i="195"/>
  <c r="J27" i="172"/>
  <c r="I46" i="187"/>
  <c r="J46" i="187"/>
  <c r="G37" i="184"/>
  <c r="J46" i="184"/>
  <c r="I46" i="183"/>
  <c r="J46" i="183"/>
  <c r="G34" i="175"/>
  <c r="H34" i="175"/>
  <c r="E37" i="175"/>
  <c r="E30" i="174"/>
  <c r="D255" i="174"/>
  <c r="E42" i="174" s="1"/>
  <c r="E43" i="174" s="1"/>
  <c r="E30" i="173"/>
  <c r="D255" i="173"/>
  <c r="E42" i="173" s="1"/>
  <c r="E43" i="173" s="1"/>
  <c r="J257" i="173"/>
  <c r="J49" i="173" s="1"/>
  <c r="D165" i="172"/>
  <c r="E163" i="172"/>
  <c r="D248" i="172"/>
  <c r="J257" i="172"/>
  <c r="J49" i="172" s="1"/>
  <c r="D270" i="171"/>
  <c r="E40" i="171" s="1"/>
  <c r="J27" i="171"/>
  <c r="E194" i="171"/>
  <c r="E34" i="171"/>
  <c r="E165" i="171"/>
  <c r="D213" i="171"/>
  <c r="E211" i="171"/>
  <c r="J274" i="171"/>
  <c r="K88" i="171"/>
  <c r="K114" i="171" s="1"/>
  <c r="K119" i="171" s="1"/>
  <c r="M159" i="171" s="1"/>
  <c r="J170" i="171" s="1"/>
  <c r="J176" i="171" s="1"/>
  <c r="M188" i="171" s="1"/>
  <c r="J197" i="171" s="1"/>
  <c r="K37" i="169"/>
  <c r="F38" i="169"/>
  <c r="E38" i="169"/>
  <c r="D38" i="169"/>
  <c r="G15" i="169"/>
  <c r="E70" i="169"/>
  <c r="H63" i="169"/>
  <c r="F63" i="169"/>
  <c r="F70" i="169" s="1"/>
  <c r="E63" i="169"/>
  <c r="D63" i="169"/>
  <c r="G62" i="169"/>
  <c r="G61" i="169"/>
  <c r="G63" i="169" s="1"/>
  <c r="G60" i="169"/>
  <c r="H53" i="169"/>
  <c r="F53" i="169"/>
  <c r="E53" i="169"/>
  <c r="D53" i="169"/>
  <c r="G52" i="169"/>
  <c r="G51" i="169"/>
  <c r="G53" i="169" s="1"/>
  <c r="G50" i="169"/>
  <c r="G49" i="169"/>
  <c r="H36" i="169"/>
  <c r="G36" i="169"/>
  <c r="G35" i="169"/>
  <c r="G34" i="169"/>
  <c r="G33" i="169"/>
  <c r="G32" i="169"/>
  <c r="G31" i="169"/>
  <c r="G30" i="169"/>
  <c r="G29" i="169"/>
  <c r="G28" i="169"/>
  <c r="G27" i="169"/>
  <c r="G26" i="169"/>
  <c r="G25" i="169"/>
  <c r="G24" i="169"/>
  <c r="G23" i="169"/>
  <c r="G22" i="169"/>
  <c r="G21" i="169"/>
  <c r="H20" i="169"/>
  <c r="G20" i="169"/>
  <c r="G19" i="169"/>
  <c r="G18" i="169"/>
  <c r="G17" i="169"/>
  <c r="G16" i="169"/>
  <c r="H14" i="169"/>
  <c r="G14" i="169"/>
  <c r="H13" i="169"/>
  <c r="G13" i="169"/>
  <c r="H12" i="169"/>
  <c r="G12" i="169"/>
  <c r="H11" i="169"/>
  <c r="G11" i="169"/>
  <c r="H10" i="169"/>
  <c r="G10" i="169"/>
  <c r="H9" i="169"/>
  <c r="G9" i="169"/>
  <c r="F70" i="168"/>
  <c r="H63" i="168"/>
  <c r="F63" i="168"/>
  <c r="E63" i="168"/>
  <c r="D63" i="168"/>
  <c r="D70" i="168" s="1"/>
  <c r="G62" i="168"/>
  <c r="G63" i="168" s="1"/>
  <c r="G61" i="168"/>
  <c r="G60" i="168"/>
  <c r="H53" i="168"/>
  <c r="F53" i="168"/>
  <c r="E53" i="168"/>
  <c r="E70" i="168" s="1"/>
  <c r="D53" i="168"/>
  <c r="G52" i="168"/>
  <c r="G53" i="168" s="1"/>
  <c r="G51" i="168"/>
  <c r="G50" i="168"/>
  <c r="G49" i="168"/>
  <c r="F38" i="168"/>
  <c r="E38" i="168"/>
  <c r="D38" i="168"/>
  <c r="H36" i="168"/>
  <c r="G36" i="168"/>
  <c r="G35" i="168"/>
  <c r="G34" i="168"/>
  <c r="G33" i="168"/>
  <c r="G32" i="168"/>
  <c r="G31" i="168"/>
  <c r="G30" i="168"/>
  <c r="G29" i="168"/>
  <c r="G28" i="168"/>
  <c r="G27" i="168"/>
  <c r="G26" i="168"/>
  <c r="G25" i="168"/>
  <c r="H24" i="168"/>
  <c r="G24" i="168"/>
  <c r="G23" i="168"/>
  <c r="H22" i="168"/>
  <c r="G22" i="168"/>
  <c r="G21" i="168"/>
  <c r="H20" i="168"/>
  <c r="H38" i="168" s="1"/>
  <c r="G20" i="168"/>
  <c r="G19" i="168"/>
  <c r="G18" i="168"/>
  <c r="G17" i="168"/>
  <c r="H16" i="168"/>
  <c r="G16" i="168"/>
  <c r="H15" i="168"/>
  <c r="G15" i="168"/>
  <c r="H14" i="168"/>
  <c r="G14" i="168"/>
  <c r="H13" i="168"/>
  <c r="G13" i="168"/>
  <c r="H12" i="168"/>
  <c r="G12" i="168"/>
  <c r="H11" i="168"/>
  <c r="G11" i="168"/>
  <c r="H10" i="168"/>
  <c r="G10" i="168"/>
  <c r="H9" i="168"/>
  <c r="G9" i="168"/>
  <c r="G38" i="168" s="1"/>
  <c r="D269" i="166"/>
  <c r="D22" i="166" s="1"/>
  <c r="D261" i="166"/>
  <c r="D254" i="166"/>
  <c r="D24" i="166" s="1"/>
  <c r="D247" i="166"/>
  <c r="D239" i="166"/>
  <c r="D23" i="166" s="1"/>
  <c r="D233" i="166"/>
  <c r="D227" i="166"/>
  <c r="D210" i="166"/>
  <c r="D211" i="166" s="1"/>
  <c r="C210" i="166"/>
  <c r="C213" i="166" s="1"/>
  <c r="D206" i="166"/>
  <c r="D262" i="166" s="1"/>
  <c r="D193" i="166"/>
  <c r="D191" i="166"/>
  <c r="C191" i="166"/>
  <c r="C194" i="166" s="1"/>
  <c r="D187" i="166"/>
  <c r="I188" i="166" s="1"/>
  <c r="D21" i="166" s="1"/>
  <c r="D162" i="166"/>
  <c r="C162" i="166"/>
  <c r="C165" i="166" s="1"/>
  <c r="D158" i="166"/>
  <c r="J107" i="166"/>
  <c r="I107" i="166"/>
  <c r="C107" i="166" s="1"/>
  <c r="D107" i="166"/>
  <c r="D108" i="166" s="1"/>
  <c r="D111" i="166" s="1"/>
  <c r="E106" i="166"/>
  <c r="E105" i="166"/>
  <c r="E103" i="166"/>
  <c r="E102" i="166"/>
  <c r="E101" i="166"/>
  <c r="E100" i="166"/>
  <c r="E99" i="166"/>
  <c r="E98" i="166"/>
  <c r="E97" i="166"/>
  <c r="E96" i="166"/>
  <c r="E95" i="166"/>
  <c r="E94" i="166"/>
  <c r="E93" i="166"/>
  <c r="D86" i="166"/>
  <c r="C85" i="166"/>
  <c r="C84" i="166"/>
  <c r="C83" i="166"/>
  <c r="E82" i="166"/>
  <c r="E81" i="166"/>
  <c r="E80" i="166"/>
  <c r="D73" i="166"/>
  <c r="K75" i="166" s="1"/>
  <c r="D42" i="166"/>
  <c r="D41" i="166"/>
  <c r="D40" i="166"/>
  <c r="C37" i="166"/>
  <c r="D36" i="166"/>
  <c r="D35" i="166"/>
  <c r="D34" i="166"/>
  <c r="E29" i="166"/>
  <c r="D19" i="166"/>
  <c r="J11" i="166"/>
  <c r="D11" i="166"/>
  <c r="C9" i="166"/>
  <c r="G37" i="175" l="1"/>
  <c r="J46" i="175"/>
  <c r="I46" i="174"/>
  <c r="J46" i="174"/>
  <c r="I46" i="173"/>
  <c r="J46" i="173"/>
  <c r="E34" i="172"/>
  <c r="E165" i="172"/>
  <c r="E30" i="172"/>
  <c r="D255" i="172"/>
  <c r="E42" i="172" s="1"/>
  <c r="E43" i="172" s="1"/>
  <c r="E36" i="171"/>
  <c r="E213" i="171"/>
  <c r="J216" i="171"/>
  <c r="E37" i="171"/>
  <c r="G34" i="171"/>
  <c r="H34" i="171"/>
  <c r="D240" i="166"/>
  <c r="E41" i="166" s="1"/>
  <c r="E210" i="166"/>
  <c r="E211" i="166" s="1"/>
  <c r="J272" i="166"/>
  <c r="E12" i="166"/>
  <c r="J13" i="166" s="1"/>
  <c r="D43" i="166"/>
  <c r="E162" i="166"/>
  <c r="H38" i="169"/>
  <c r="D70" i="169"/>
  <c r="G38" i="169"/>
  <c r="G70" i="169" s="1"/>
  <c r="H70" i="169"/>
  <c r="G70" i="168"/>
  <c r="H70" i="168"/>
  <c r="I159" i="166"/>
  <c r="D20" i="166" s="1"/>
  <c r="E25" i="166" s="1"/>
  <c r="C86" i="166"/>
  <c r="D37" i="166"/>
  <c r="K88" i="166"/>
  <c r="D263" i="166"/>
  <c r="D16" i="166"/>
  <c r="C108" i="166"/>
  <c r="C110" i="166" s="1"/>
  <c r="D15" i="166" s="1"/>
  <c r="E107" i="166"/>
  <c r="E108" i="166" s="1"/>
  <c r="E112" i="166" s="1"/>
  <c r="E17" i="166" s="1"/>
  <c r="D192" i="166"/>
  <c r="D194" i="166" s="1"/>
  <c r="E35" i="166" s="1"/>
  <c r="D212" i="166"/>
  <c r="D213" i="166" s="1"/>
  <c r="E191" i="166"/>
  <c r="E192" i="166" s="1"/>
  <c r="D269" i="164"/>
  <c r="D261" i="164"/>
  <c r="D254" i="164"/>
  <c r="D247" i="164"/>
  <c r="D239" i="164"/>
  <c r="D233" i="164"/>
  <c r="D227" i="164"/>
  <c r="D240" i="164" s="1"/>
  <c r="E41" i="164" s="1"/>
  <c r="D210" i="164"/>
  <c r="C210" i="164"/>
  <c r="C213" i="164" s="1"/>
  <c r="D206" i="164"/>
  <c r="D262" i="164" s="1"/>
  <c r="C194" i="164"/>
  <c r="E194" i="164" s="1"/>
  <c r="D193" i="164"/>
  <c r="D191" i="164"/>
  <c r="D192" i="164" s="1"/>
  <c r="D194" i="164" s="1"/>
  <c r="E35" i="164" s="1"/>
  <c r="C191" i="164"/>
  <c r="I188" i="164"/>
  <c r="D21" i="164" s="1"/>
  <c r="D187" i="164"/>
  <c r="D162" i="164"/>
  <c r="C162" i="164"/>
  <c r="D158" i="164"/>
  <c r="J272" i="164" s="1"/>
  <c r="J107" i="164"/>
  <c r="D107" i="164" s="1"/>
  <c r="D108" i="164" s="1"/>
  <c r="D111" i="164" s="1"/>
  <c r="I107" i="164"/>
  <c r="C107" i="164" s="1"/>
  <c r="C108" i="164" s="1"/>
  <c r="C110" i="164" s="1"/>
  <c r="D15" i="164" s="1"/>
  <c r="E106" i="164"/>
  <c r="E105" i="164"/>
  <c r="E103" i="164"/>
  <c r="E102" i="164"/>
  <c r="E101" i="164"/>
  <c r="E100" i="164"/>
  <c r="E99" i="164"/>
  <c r="E98" i="164"/>
  <c r="E97" i="164"/>
  <c r="E96" i="164"/>
  <c r="E95" i="164"/>
  <c r="E94" i="164"/>
  <c r="E93" i="164"/>
  <c r="D86" i="164"/>
  <c r="C85" i="164"/>
  <c r="C84" i="164"/>
  <c r="C86" i="164" s="1"/>
  <c r="C83" i="164"/>
  <c r="E82" i="164"/>
  <c r="E81" i="164"/>
  <c r="E80" i="164"/>
  <c r="D73" i="164"/>
  <c r="K75" i="164" s="1"/>
  <c r="D42" i="164"/>
  <c r="D41" i="164"/>
  <c r="D40" i="164"/>
  <c r="D43" i="164" s="1"/>
  <c r="C37" i="164"/>
  <c r="D36" i="164"/>
  <c r="D35" i="164"/>
  <c r="D34" i="164"/>
  <c r="D24" i="164"/>
  <c r="D23" i="164"/>
  <c r="D22" i="164"/>
  <c r="D19" i="164"/>
  <c r="E12" i="164"/>
  <c r="J11" i="164"/>
  <c r="D11" i="164"/>
  <c r="C9" i="164"/>
  <c r="G34" i="172" l="1"/>
  <c r="H34" i="172"/>
  <c r="E37" i="172"/>
  <c r="G37" i="172" s="1"/>
  <c r="I46" i="172"/>
  <c r="G37" i="171"/>
  <c r="J222" i="171"/>
  <c r="M233" i="171" s="1"/>
  <c r="J242" i="171"/>
  <c r="G36" i="171"/>
  <c r="H36" i="171"/>
  <c r="E40" i="166"/>
  <c r="J27" i="166"/>
  <c r="D163" i="166"/>
  <c r="E163" i="166" s="1"/>
  <c r="D164" i="166" s="1"/>
  <c r="D165" i="166" s="1"/>
  <c r="E165" i="166" s="1"/>
  <c r="K114" i="166"/>
  <c r="K119" i="166" s="1"/>
  <c r="M159" i="166" s="1"/>
  <c r="E36" i="166"/>
  <c r="E213" i="166"/>
  <c r="G35" i="166"/>
  <c r="H35" i="166"/>
  <c r="J274" i="166"/>
  <c r="E194" i="166"/>
  <c r="I159" i="164"/>
  <c r="D20" i="164" s="1"/>
  <c r="E25" i="164" s="1"/>
  <c r="D163" i="164"/>
  <c r="E163" i="164" s="1"/>
  <c r="D164" i="164" s="1"/>
  <c r="D165" i="164" s="1"/>
  <c r="E191" i="164"/>
  <c r="E192" i="164" s="1"/>
  <c r="D37" i="164"/>
  <c r="J13" i="164"/>
  <c r="K88" i="164"/>
  <c r="K114" i="164" s="1"/>
  <c r="K119" i="164" s="1"/>
  <c r="M159" i="164" s="1"/>
  <c r="D263" i="164"/>
  <c r="D270" i="164" s="1"/>
  <c r="E40" i="164" s="1"/>
  <c r="D16" i="164"/>
  <c r="H35" i="164"/>
  <c r="G35" i="164"/>
  <c r="E107" i="164"/>
  <c r="E108" i="164" s="1"/>
  <c r="E112" i="164" s="1"/>
  <c r="E17" i="164" s="1"/>
  <c r="J27" i="164" s="1"/>
  <c r="E162" i="164"/>
  <c r="C165" i="164"/>
  <c r="E29" i="164"/>
  <c r="E210" i="164"/>
  <c r="D211" i="164"/>
  <c r="D269" i="163"/>
  <c r="D261" i="163"/>
  <c r="D254" i="163"/>
  <c r="D247" i="163"/>
  <c r="D239" i="163"/>
  <c r="D233" i="163"/>
  <c r="D227" i="163"/>
  <c r="D240" i="163" s="1"/>
  <c r="E41" i="163" s="1"/>
  <c r="D210" i="163"/>
  <c r="C210" i="163"/>
  <c r="C213" i="163" s="1"/>
  <c r="D206" i="163"/>
  <c r="D262" i="163" s="1"/>
  <c r="C194" i="163"/>
  <c r="E194" i="163" s="1"/>
  <c r="D193" i="163"/>
  <c r="D191" i="163"/>
  <c r="D192" i="163" s="1"/>
  <c r="D194" i="163" s="1"/>
  <c r="E35" i="163" s="1"/>
  <c r="C191" i="163"/>
  <c r="I188" i="163"/>
  <c r="D21" i="163" s="1"/>
  <c r="D187" i="163"/>
  <c r="D162" i="163"/>
  <c r="C162" i="163"/>
  <c r="D158" i="163"/>
  <c r="I159" i="163" s="1"/>
  <c r="D20" i="163" s="1"/>
  <c r="J107" i="163"/>
  <c r="D107" i="163" s="1"/>
  <c r="I107" i="163"/>
  <c r="C107" i="163"/>
  <c r="C108" i="163" s="1"/>
  <c r="C110" i="163" s="1"/>
  <c r="D15" i="163" s="1"/>
  <c r="E106" i="163"/>
  <c r="E105" i="163"/>
  <c r="E103" i="163"/>
  <c r="E102" i="163"/>
  <c r="E101" i="163"/>
  <c r="E100" i="163"/>
  <c r="E99" i="163"/>
  <c r="E98" i="163"/>
  <c r="E97" i="163"/>
  <c r="E96" i="163"/>
  <c r="E95" i="163"/>
  <c r="E94" i="163"/>
  <c r="E93" i="163"/>
  <c r="D86" i="163"/>
  <c r="C85" i="163"/>
  <c r="C84" i="163"/>
  <c r="C83" i="163"/>
  <c r="E82" i="163"/>
  <c r="E81" i="163"/>
  <c r="E80" i="163"/>
  <c r="D73" i="163"/>
  <c r="K75" i="163" s="1"/>
  <c r="D42" i="163"/>
  <c r="D41" i="163"/>
  <c r="D40" i="163"/>
  <c r="C37" i="163"/>
  <c r="D36" i="163"/>
  <c r="D35" i="163"/>
  <c r="D34" i="163"/>
  <c r="D24" i="163"/>
  <c r="D23" i="163"/>
  <c r="D22" i="163"/>
  <c r="D19" i="163"/>
  <c r="J11" i="163"/>
  <c r="D11" i="163"/>
  <c r="C9" i="163"/>
  <c r="J46" i="172" l="1"/>
  <c r="D248" i="171"/>
  <c r="J257" i="171" s="1"/>
  <c r="J49" i="171" s="1"/>
  <c r="E34" i="166"/>
  <c r="J170" i="166"/>
  <c r="J176" i="166" s="1"/>
  <c r="M188" i="166" s="1"/>
  <c r="J197" i="166" s="1"/>
  <c r="J216" i="166" s="1"/>
  <c r="J242" i="166" s="1"/>
  <c r="H36" i="166"/>
  <c r="G36" i="166"/>
  <c r="E37" i="166"/>
  <c r="H34" i="166"/>
  <c r="G34" i="166"/>
  <c r="E34" i="164"/>
  <c r="E165" i="164"/>
  <c r="J274" i="164"/>
  <c r="E211" i="164"/>
  <c r="D212" i="164" s="1"/>
  <c r="D213" i="164" s="1"/>
  <c r="J170" i="164"/>
  <c r="J176" i="164" s="1"/>
  <c r="M188" i="164" s="1"/>
  <c r="J197" i="164" s="1"/>
  <c r="E25" i="163"/>
  <c r="D163" i="163"/>
  <c r="E163" i="163" s="1"/>
  <c r="D164" i="163" s="1"/>
  <c r="D165" i="163" s="1"/>
  <c r="J272" i="163"/>
  <c r="J274" i="163" s="1"/>
  <c r="D43" i="163"/>
  <c r="C86" i="163"/>
  <c r="D37" i="163"/>
  <c r="E191" i="163"/>
  <c r="E192" i="163" s="1"/>
  <c r="E12" i="163"/>
  <c r="J13" i="163" s="1"/>
  <c r="H35" i="163"/>
  <c r="G35" i="163"/>
  <c r="J27" i="163"/>
  <c r="D108" i="163"/>
  <c r="D111" i="163" s="1"/>
  <c r="E107" i="163"/>
  <c r="K88" i="163"/>
  <c r="K114" i="163" s="1"/>
  <c r="K119" i="163" s="1"/>
  <c r="M159" i="163" s="1"/>
  <c r="E108" i="163"/>
  <c r="E112" i="163" s="1"/>
  <c r="E17" i="163" s="1"/>
  <c r="E162" i="163"/>
  <c r="C165" i="163"/>
  <c r="E29" i="163"/>
  <c r="E210" i="163"/>
  <c r="D211" i="163"/>
  <c r="C85" i="158"/>
  <c r="C84" i="158"/>
  <c r="C83" i="158"/>
  <c r="K75" i="158"/>
  <c r="D255" i="171" l="1"/>
  <c r="E42" i="171" s="1"/>
  <c r="E43" i="171" s="1"/>
  <c r="E30" i="171"/>
  <c r="J222" i="166"/>
  <c r="M233" i="166" s="1"/>
  <c r="D248" i="166"/>
  <c r="J257" i="166" s="1"/>
  <c r="J49" i="166" s="1"/>
  <c r="G37" i="166"/>
  <c r="E36" i="164"/>
  <c r="E213" i="164"/>
  <c r="J216" i="164"/>
  <c r="H34" i="164"/>
  <c r="E37" i="164"/>
  <c r="G34" i="164"/>
  <c r="E34" i="163"/>
  <c r="E165" i="163"/>
  <c r="J170" i="163"/>
  <c r="J176" i="163" s="1"/>
  <c r="M188" i="163" s="1"/>
  <c r="J197" i="163" s="1"/>
  <c r="D263" i="163"/>
  <c r="D270" i="163" s="1"/>
  <c r="E40" i="163" s="1"/>
  <c r="D16" i="163"/>
  <c r="E211" i="163"/>
  <c r="D212" i="163"/>
  <c r="D213" i="163" s="1"/>
  <c r="D269" i="157"/>
  <c r="D261" i="157"/>
  <c r="D254" i="157"/>
  <c r="D247" i="157"/>
  <c r="D239" i="157"/>
  <c r="D233" i="157"/>
  <c r="D227" i="157"/>
  <c r="D240" i="157" s="1"/>
  <c r="E41" i="157" s="1"/>
  <c r="D210" i="157"/>
  <c r="D211" i="157" s="1"/>
  <c r="C210" i="157"/>
  <c r="C213" i="157" s="1"/>
  <c r="D206" i="157"/>
  <c r="D262" i="157" s="1"/>
  <c r="D193" i="157"/>
  <c r="D191" i="157"/>
  <c r="C191" i="157"/>
  <c r="C194" i="157" s="1"/>
  <c r="D187" i="157"/>
  <c r="I188" i="157" s="1"/>
  <c r="C165" i="157"/>
  <c r="D162" i="157"/>
  <c r="C162" i="157"/>
  <c r="D158" i="157"/>
  <c r="J272" i="157" s="1"/>
  <c r="D108" i="157"/>
  <c r="D111" i="157" s="1"/>
  <c r="J107" i="157"/>
  <c r="I107" i="157"/>
  <c r="C107" i="157" s="1"/>
  <c r="D107" i="157"/>
  <c r="E106" i="157"/>
  <c r="E105" i="157"/>
  <c r="E103" i="157"/>
  <c r="E102" i="157"/>
  <c r="E101" i="157"/>
  <c r="E100" i="157"/>
  <c r="E99" i="157"/>
  <c r="E98" i="157"/>
  <c r="E97" i="157"/>
  <c r="E96" i="157"/>
  <c r="E95" i="157"/>
  <c r="E94" i="157"/>
  <c r="E93" i="157"/>
  <c r="D86" i="157"/>
  <c r="C85" i="157"/>
  <c r="C84" i="157"/>
  <c r="C83" i="157"/>
  <c r="C86" i="157" s="1"/>
  <c r="E82" i="157"/>
  <c r="E81" i="157"/>
  <c r="E80" i="157"/>
  <c r="D73" i="157"/>
  <c r="K75" i="157" s="1"/>
  <c r="K88" i="157" s="1"/>
  <c r="D42" i="157"/>
  <c r="D41" i="157"/>
  <c r="D40" i="157"/>
  <c r="D43" i="157" s="1"/>
  <c r="C37" i="157"/>
  <c r="D36" i="157"/>
  <c r="D35" i="157"/>
  <c r="D34" i="157"/>
  <c r="E29" i="157"/>
  <c r="D24" i="157"/>
  <c r="D23" i="157"/>
  <c r="D22" i="157"/>
  <c r="D19" i="157"/>
  <c r="E12" i="157"/>
  <c r="J11" i="157"/>
  <c r="D11" i="157"/>
  <c r="C9" i="157"/>
  <c r="D269" i="156"/>
  <c r="D261" i="156"/>
  <c r="D254" i="156"/>
  <c r="D247" i="156"/>
  <c r="D239" i="156"/>
  <c r="D233" i="156"/>
  <c r="D227" i="156"/>
  <c r="D240" i="156" s="1"/>
  <c r="E41" i="156" s="1"/>
  <c r="C213" i="156"/>
  <c r="D210" i="156"/>
  <c r="E210" i="156" s="1"/>
  <c r="C210" i="156"/>
  <c r="D206" i="156"/>
  <c r="D262" i="156" s="1"/>
  <c r="D193" i="156"/>
  <c r="D191" i="156"/>
  <c r="C191" i="156"/>
  <c r="C194" i="156" s="1"/>
  <c r="D187" i="156"/>
  <c r="I188" i="156" s="1"/>
  <c r="D21" i="156" s="1"/>
  <c r="C165" i="156"/>
  <c r="E162" i="156"/>
  <c r="D162" i="156"/>
  <c r="C162" i="156"/>
  <c r="I159" i="156"/>
  <c r="D20" i="156" s="1"/>
  <c r="D158" i="156"/>
  <c r="J272" i="156" s="1"/>
  <c r="D108" i="156"/>
  <c r="D111" i="156" s="1"/>
  <c r="J107" i="156"/>
  <c r="I107" i="156"/>
  <c r="C107" i="156" s="1"/>
  <c r="D107" i="156"/>
  <c r="E106" i="156"/>
  <c r="E105" i="156"/>
  <c r="E103" i="156"/>
  <c r="E102" i="156"/>
  <c r="E101" i="156"/>
  <c r="E100" i="156"/>
  <c r="E99" i="156"/>
  <c r="E98" i="156"/>
  <c r="E97" i="156"/>
  <c r="E96" i="156"/>
  <c r="E95" i="156"/>
  <c r="E94" i="156"/>
  <c r="E93" i="156"/>
  <c r="D86" i="156"/>
  <c r="C85" i="156"/>
  <c r="C84" i="156"/>
  <c r="C83" i="156"/>
  <c r="C86" i="156" s="1"/>
  <c r="E82" i="156"/>
  <c r="E81" i="156"/>
  <c r="E80" i="156"/>
  <c r="D73" i="156"/>
  <c r="K75" i="156" s="1"/>
  <c r="D42" i="156"/>
  <c r="D41" i="156"/>
  <c r="D43" i="156" s="1"/>
  <c r="D40" i="156"/>
  <c r="D37" i="156"/>
  <c r="C37" i="156"/>
  <c r="D36" i="156"/>
  <c r="D35" i="156"/>
  <c r="D34" i="156"/>
  <c r="E29" i="156"/>
  <c r="D24" i="156"/>
  <c r="D23" i="156"/>
  <c r="D22" i="156"/>
  <c r="D19" i="156"/>
  <c r="E12" i="156"/>
  <c r="J13" i="156" s="1"/>
  <c r="J11" i="156"/>
  <c r="D11" i="156"/>
  <c r="C9" i="156"/>
  <c r="I46" i="171" l="1"/>
  <c r="J46" i="171"/>
  <c r="E30" i="166"/>
  <c r="D255" i="166"/>
  <c r="E42" i="166" s="1"/>
  <c r="E43" i="166" s="1"/>
  <c r="J242" i="164"/>
  <c r="J222" i="164"/>
  <c r="M233" i="164" s="1"/>
  <c r="G37" i="164"/>
  <c r="H36" i="164"/>
  <c r="G36" i="164"/>
  <c r="E36" i="163"/>
  <c r="E213" i="163"/>
  <c r="J216" i="163"/>
  <c r="H34" i="163"/>
  <c r="E37" i="163"/>
  <c r="G34" i="163"/>
  <c r="I159" i="157"/>
  <c r="D20" i="157" s="1"/>
  <c r="D37" i="157"/>
  <c r="E162" i="157"/>
  <c r="J13" i="157"/>
  <c r="C108" i="157"/>
  <c r="C110" i="157" s="1"/>
  <c r="D15" i="157" s="1"/>
  <c r="E107" i="157"/>
  <c r="J274" i="157"/>
  <c r="D192" i="157"/>
  <c r="D194" i="157" s="1"/>
  <c r="E35" i="157" s="1"/>
  <c r="D21" i="157"/>
  <c r="E25" i="157" s="1"/>
  <c r="J27" i="157" s="1"/>
  <c r="E108" i="157"/>
  <c r="E112" i="157" s="1"/>
  <c r="E17" i="157" s="1"/>
  <c r="D263" i="157"/>
  <c r="D270" i="157" s="1"/>
  <c r="E40" i="157" s="1"/>
  <c r="D16" i="157"/>
  <c r="E210" i="157"/>
  <c r="E191" i="157"/>
  <c r="E192" i="157" s="1"/>
  <c r="C108" i="156"/>
  <c r="C110" i="156" s="1"/>
  <c r="D15" i="156" s="1"/>
  <c r="E107" i="156"/>
  <c r="E25" i="156"/>
  <c r="K88" i="156"/>
  <c r="K114" i="156" s="1"/>
  <c r="K119" i="156" s="1"/>
  <c r="M159" i="156" s="1"/>
  <c r="E108" i="156"/>
  <c r="E112" i="156" s="1"/>
  <c r="E17" i="156" s="1"/>
  <c r="J27" i="156" s="1"/>
  <c r="D263" i="156"/>
  <c r="D270" i="156" s="1"/>
  <c r="E40" i="156" s="1"/>
  <c r="D16" i="156"/>
  <c r="D192" i="156"/>
  <c r="D194" i="156" s="1"/>
  <c r="E35" i="156" s="1"/>
  <c r="E211" i="156"/>
  <c r="D212" i="156"/>
  <c r="D163" i="156"/>
  <c r="E163" i="156"/>
  <c r="D164" i="156" s="1"/>
  <c r="E191" i="156"/>
  <c r="E192" i="156" s="1"/>
  <c r="D211" i="156"/>
  <c r="D269" i="154"/>
  <c r="D261" i="154"/>
  <c r="D254" i="154"/>
  <c r="D247" i="154"/>
  <c r="D239" i="154"/>
  <c r="D233" i="154"/>
  <c r="D227" i="154"/>
  <c r="D240" i="154" s="1"/>
  <c r="E41" i="154" s="1"/>
  <c r="C213" i="154"/>
  <c r="E210" i="154"/>
  <c r="E211" i="154" s="1"/>
  <c r="D210" i="154"/>
  <c r="D211" i="154" s="1"/>
  <c r="C210" i="154"/>
  <c r="D206" i="154"/>
  <c r="D262" i="154" s="1"/>
  <c r="D193" i="154"/>
  <c r="D191" i="154"/>
  <c r="C191" i="154"/>
  <c r="C194" i="154" s="1"/>
  <c r="D187" i="154"/>
  <c r="I188" i="154" s="1"/>
  <c r="D21" i="154" s="1"/>
  <c r="C165" i="154"/>
  <c r="D162" i="154"/>
  <c r="C162" i="154"/>
  <c r="D158" i="154"/>
  <c r="J272" i="154" s="1"/>
  <c r="D108" i="154"/>
  <c r="D111" i="154" s="1"/>
  <c r="J107" i="154"/>
  <c r="I107" i="154"/>
  <c r="C107" i="154" s="1"/>
  <c r="D107" i="154"/>
  <c r="E106" i="154"/>
  <c r="E105" i="154"/>
  <c r="E103" i="154"/>
  <c r="E102" i="154"/>
  <c r="E101" i="154"/>
  <c r="E100" i="154"/>
  <c r="E99" i="154"/>
  <c r="E98" i="154"/>
  <c r="E97" i="154"/>
  <c r="E96" i="154"/>
  <c r="E95" i="154"/>
  <c r="E94" i="154"/>
  <c r="E93" i="154"/>
  <c r="D86" i="154"/>
  <c r="C85" i="154"/>
  <c r="C84" i="154"/>
  <c r="C83" i="154"/>
  <c r="C86" i="154" s="1"/>
  <c r="E82" i="154"/>
  <c r="E81" i="154"/>
  <c r="E80" i="154"/>
  <c r="D73" i="154"/>
  <c r="K75" i="154" s="1"/>
  <c r="D42" i="154"/>
  <c r="D41" i="154"/>
  <c r="D43" i="154" s="1"/>
  <c r="D40" i="154"/>
  <c r="C37" i="154"/>
  <c r="D36" i="154"/>
  <c r="D35" i="154"/>
  <c r="D34" i="154"/>
  <c r="E29" i="154"/>
  <c r="D24" i="154"/>
  <c r="D23" i="154"/>
  <c r="D22" i="154"/>
  <c r="D19" i="154"/>
  <c r="E12" i="154"/>
  <c r="J11" i="154"/>
  <c r="J13" i="154" s="1"/>
  <c r="D11" i="154"/>
  <c r="C9" i="154"/>
  <c r="I46" i="166" l="1"/>
  <c r="J46" i="166"/>
  <c r="D248" i="164"/>
  <c r="J242" i="163"/>
  <c r="J222" i="163"/>
  <c r="M233" i="163" s="1"/>
  <c r="G37" i="163"/>
  <c r="H36" i="163"/>
  <c r="G36" i="163"/>
  <c r="D163" i="157"/>
  <c r="E163" i="157" s="1"/>
  <c r="D164" i="157" s="1"/>
  <c r="D165" i="157" s="1"/>
  <c r="E34" i="157" s="1"/>
  <c r="I159" i="154"/>
  <c r="D20" i="154" s="1"/>
  <c r="E211" i="157"/>
  <c r="D212" i="157" s="1"/>
  <c r="D213" i="157" s="1"/>
  <c r="H35" i="157"/>
  <c r="G35" i="157"/>
  <c r="E194" i="157"/>
  <c r="K114" i="157"/>
  <c r="K119" i="157" s="1"/>
  <c r="M159" i="157" s="1"/>
  <c r="D213" i="156"/>
  <c r="G35" i="156"/>
  <c r="H35" i="156"/>
  <c r="D165" i="156"/>
  <c r="E194" i="156"/>
  <c r="J170" i="156"/>
  <c r="J176" i="156" s="1"/>
  <c r="M188" i="156" s="1"/>
  <c r="J197" i="156" s="1"/>
  <c r="J216" i="156" s="1"/>
  <c r="J274" i="156"/>
  <c r="D37" i="154"/>
  <c r="E162" i="154"/>
  <c r="D263" i="154"/>
  <c r="D16" i="154"/>
  <c r="K88" i="154"/>
  <c r="E25" i="154"/>
  <c r="C108" i="154"/>
  <c r="C110" i="154" s="1"/>
  <c r="D15" i="154" s="1"/>
  <c r="E107" i="154"/>
  <c r="E108" i="154" s="1"/>
  <c r="E112" i="154" s="1"/>
  <c r="D192" i="154"/>
  <c r="D194" i="154" s="1"/>
  <c r="E35" i="154" s="1"/>
  <c r="D270" i="154"/>
  <c r="E40" i="154" s="1"/>
  <c r="D212" i="154"/>
  <c r="D213" i="154" s="1"/>
  <c r="E191" i="154"/>
  <c r="E192" i="154" s="1"/>
  <c r="C213" i="153"/>
  <c r="C210" i="153"/>
  <c r="C194" i="153"/>
  <c r="C191" i="153"/>
  <c r="C162" i="153"/>
  <c r="C165" i="153" s="1"/>
  <c r="C86" i="153"/>
  <c r="C85" i="153"/>
  <c r="C84" i="153"/>
  <c r="C83" i="153"/>
  <c r="C37" i="153"/>
  <c r="D269" i="152"/>
  <c r="D261" i="152"/>
  <c r="D254" i="152"/>
  <c r="D247" i="152"/>
  <c r="D239" i="152"/>
  <c r="D233" i="152"/>
  <c r="D227" i="152"/>
  <c r="D240" i="152" s="1"/>
  <c r="E41" i="152" s="1"/>
  <c r="C213" i="152"/>
  <c r="D210" i="152"/>
  <c r="C210" i="152"/>
  <c r="D206" i="152"/>
  <c r="D262" i="152" s="1"/>
  <c r="D193" i="152"/>
  <c r="D191" i="152"/>
  <c r="C191" i="152"/>
  <c r="C194" i="152" s="1"/>
  <c r="D187" i="152"/>
  <c r="I188" i="152" s="1"/>
  <c r="D21" i="152" s="1"/>
  <c r="C165" i="152"/>
  <c r="D162" i="152"/>
  <c r="E162" i="152" s="1"/>
  <c r="C162" i="152"/>
  <c r="I159" i="152"/>
  <c r="D20" i="152" s="1"/>
  <c r="D158" i="152"/>
  <c r="J107" i="152"/>
  <c r="D107" i="152" s="1"/>
  <c r="D108" i="152" s="1"/>
  <c r="D111" i="152" s="1"/>
  <c r="I107" i="152"/>
  <c r="C107" i="152" s="1"/>
  <c r="E106" i="152"/>
  <c r="E105" i="152"/>
  <c r="E103" i="152"/>
  <c r="E102" i="152"/>
  <c r="E101" i="152"/>
  <c r="E100" i="152"/>
  <c r="E99" i="152"/>
  <c r="E98" i="152"/>
  <c r="E97" i="152"/>
  <c r="E96" i="152"/>
  <c r="E95" i="152"/>
  <c r="E94" i="152"/>
  <c r="E93" i="152"/>
  <c r="D86" i="152"/>
  <c r="C85" i="152"/>
  <c r="C84" i="152"/>
  <c r="C86" i="152" s="1"/>
  <c r="C83" i="152"/>
  <c r="E82" i="152"/>
  <c r="E81" i="152"/>
  <c r="E80" i="152"/>
  <c r="D73" i="152"/>
  <c r="K75" i="152" s="1"/>
  <c r="D42" i="152"/>
  <c r="D41" i="152"/>
  <c r="D40" i="152"/>
  <c r="C37" i="152"/>
  <c r="D36" i="152"/>
  <c r="D35" i="152"/>
  <c r="D34" i="152"/>
  <c r="D37" i="152" s="1"/>
  <c r="D24" i="152"/>
  <c r="D23" i="152"/>
  <c r="D22" i="152"/>
  <c r="D19" i="152"/>
  <c r="E12" i="152"/>
  <c r="J13" i="152" s="1"/>
  <c r="J11" i="152"/>
  <c r="D11" i="152"/>
  <c r="C9" i="152"/>
  <c r="E30" i="164" l="1"/>
  <c r="D255" i="164"/>
  <c r="E42" i="164" s="1"/>
  <c r="E43" i="164" s="1"/>
  <c r="J257" i="164"/>
  <c r="J49" i="164" s="1"/>
  <c r="D248" i="163"/>
  <c r="J257" i="163"/>
  <c r="J49" i="163" s="1"/>
  <c r="J170" i="157"/>
  <c r="J176" i="157" s="1"/>
  <c r="M188" i="157" s="1"/>
  <c r="J197" i="157" s="1"/>
  <c r="E165" i="157"/>
  <c r="D163" i="154"/>
  <c r="E163" i="154" s="1"/>
  <c r="D164" i="154" s="1"/>
  <c r="D165" i="154" s="1"/>
  <c r="E36" i="157"/>
  <c r="E37" i="157" s="1"/>
  <c r="E213" i="157"/>
  <c r="H34" i="157"/>
  <c r="G34" i="157"/>
  <c r="J216" i="157"/>
  <c r="J242" i="156"/>
  <c r="J222" i="156"/>
  <c r="M233" i="156" s="1"/>
  <c r="E36" i="156"/>
  <c r="E213" i="156"/>
  <c r="E34" i="156"/>
  <c r="E165" i="156"/>
  <c r="E17" i="154"/>
  <c r="J27" i="154" s="1"/>
  <c r="J274" i="154"/>
  <c r="E34" i="154"/>
  <c r="E165" i="154"/>
  <c r="E36" i="154"/>
  <c r="E213" i="154"/>
  <c r="H35" i="154"/>
  <c r="G35" i="154"/>
  <c r="E194" i="154"/>
  <c r="K114" i="154"/>
  <c r="K119" i="154" s="1"/>
  <c r="M159" i="154" s="1"/>
  <c r="J170" i="154" s="1"/>
  <c r="J176" i="154" s="1"/>
  <c r="M188" i="154" s="1"/>
  <c r="J197" i="154" s="1"/>
  <c r="J216" i="154" s="1"/>
  <c r="E29" i="152"/>
  <c r="D211" i="152"/>
  <c r="J272" i="152"/>
  <c r="D43" i="152"/>
  <c r="K75" i="153"/>
  <c r="K88" i="152"/>
  <c r="E107" i="152"/>
  <c r="E108" i="152" s="1"/>
  <c r="E112" i="152" s="1"/>
  <c r="E17" i="152" s="1"/>
  <c r="C108" i="152"/>
  <c r="C110" i="152" s="1"/>
  <c r="D15" i="152" s="1"/>
  <c r="D263" i="152"/>
  <c r="D270" i="152" s="1"/>
  <c r="E40" i="152" s="1"/>
  <c r="D16" i="152"/>
  <c r="E25" i="152"/>
  <c r="D192" i="152"/>
  <c r="D194" i="152" s="1"/>
  <c r="E35" i="152" s="1"/>
  <c r="D163" i="152"/>
  <c r="E210" i="152"/>
  <c r="E163" i="152"/>
  <c r="D164" i="152" s="1"/>
  <c r="E191" i="152"/>
  <c r="E192" i="152" s="1"/>
  <c r="D107" i="151"/>
  <c r="C107" i="151"/>
  <c r="I46" i="164" l="1"/>
  <c r="J46" i="164"/>
  <c r="E30" i="163"/>
  <c r="D255" i="163"/>
  <c r="E42" i="163" s="1"/>
  <c r="E43" i="163" s="1"/>
  <c r="J242" i="157"/>
  <c r="J222" i="157"/>
  <c r="M233" i="157" s="1"/>
  <c r="G37" i="157"/>
  <c r="H36" i="157"/>
  <c r="G36" i="157"/>
  <c r="H36" i="156"/>
  <c r="G36" i="156"/>
  <c r="E37" i="156"/>
  <c r="H34" i="156"/>
  <c r="G34" i="156"/>
  <c r="D248" i="156"/>
  <c r="J257" i="156"/>
  <c r="J49" i="156" s="1"/>
  <c r="J242" i="154"/>
  <c r="J222" i="154"/>
  <c r="M233" i="154" s="1"/>
  <c r="E37" i="154"/>
  <c r="G34" i="154"/>
  <c r="H34" i="154"/>
  <c r="H36" i="154"/>
  <c r="G36" i="154"/>
  <c r="J27" i="152"/>
  <c r="E211" i="152"/>
  <c r="D212" i="152" s="1"/>
  <c r="D213" i="152" s="1"/>
  <c r="H35" i="152"/>
  <c r="G35" i="152"/>
  <c r="E194" i="152"/>
  <c r="D165" i="152"/>
  <c r="K114" i="152"/>
  <c r="K119" i="152" s="1"/>
  <c r="M159" i="152" s="1"/>
  <c r="J170" i="152" s="1"/>
  <c r="J176" i="152" s="1"/>
  <c r="M188" i="152" s="1"/>
  <c r="J197" i="152" s="1"/>
  <c r="J274" i="152"/>
  <c r="D269" i="151"/>
  <c r="D261" i="151"/>
  <c r="D254" i="151"/>
  <c r="D247" i="151"/>
  <c r="D239" i="151"/>
  <c r="D233" i="151"/>
  <c r="D227" i="151"/>
  <c r="D240" i="151" s="1"/>
  <c r="E41" i="151" s="1"/>
  <c r="C213" i="151"/>
  <c r="E210" i="151"/>
  <c r="D210" i="151"/>
  <c r="C210" i="151"/>
  <c r="D206" i="151"/>
  <c r="D211" i="151" s="1"/>
  <c r="C194" i="151"/>
  <c r="D193" i="151"/>
  <c r="E191" i="151"/>
  <c r="E192" i="151" s="1"/>
  <c r="D191" i="151"/>
  <c r="D192" i="151" s="1"/>
  <c r="D194" i="151" s="1"/>
  <c r="E35" i="151" s="1"/>
  <c r="C191" i="151"/>
  <c r="I188" i="151"/>
  <c r="D21" i="151" s="1"/>
  <c r="D187" i="151"/>
  <c r="D162" i="151"/>
  <c r="C162" i="151"/>
  <c r="C165" i="151" s="1"/>
  <c r="D158" i="151"/>
  <c r="I159" i="151" s="1"/>
  <c r="D111" i="151"/>
  <c r="D263" i="151" s="1"/>
  <c r="C110" i="151"/>
  <c r="D15" i="151" s="1"/>
  <c r="D108" i="151"/>
  <c r="C108" i="151"/>
  <c r="J107" i="151"/>
  <c r="I107" i="151"/>
  <c r="E107" i="151"/>
  <c r="E106" i="151"/>
  <c r="E105" i="151"/>
  <c r="E103" i="151"/>
  <c r="E102" i="151"/>
  <c r="E101" i="151"/>
  <c r="E100" i="151"/>
  <c r="E99" i="151"/>
  <c r="E98" i="151"/>
  <c r="E97" i="151"/>
  <c r="E96" i="151"/>
  <c r="E95" i="151"/>
  <c r="E94" i="151"/>
  <c r="E93" i="151"/>
  <c r="E108" i="151" s="1"/>
  <c r="E112" i="151" s="1"/>
  <c r="E17" i="151" s="1"/>
  <c r="K88" i="151"/>
  <c r="D86" i="151"/>
  <c r="C85" i="151"/>
  <c r="C84" i="151"/>
  <c r="C83" i="151"/>
  <c r="C86" i="151" s="1"/>
  <c r="E82" i="151"/>
  <c r="E81" i="151"/>
  <c r="E80" i="151"/>
  <c r="K75" i="151"/>
  <c r="D73" i="151"/>
  <c r="D42" i="151"/>
  <c r="D41" i="151"/>
  <c r="D40" i="151"/>
  <c r="D43" i="151" s="1"/>
  <c r="D37" i="151"/>
  <c r="C37" i="151"/>
  <c r="D36" i="151"/>
  <c r="D35" i="151"/>
  <c r="D34" i="151"/>
  <c r="D24" i="151"/>
  <c r="D23" i="151"/>
  <c r="D22" i="151"/>
  <c r="D19" i="151"/>
  <c r="E12" i="151"/>
  <c r="J13" i="151" s="1"/>
  <c r="J11" i="151"/>
  <c r="D11" i="151"/>
  <c r="C9" i="151"/>
  <c r="D269" i="149"/>
  <c r="D22" i="149" s="1"/>
  <c r="D261" i="149"/>
  <c r="D254" i="149"/>
  <c r="D24" i="149" s="1"/>
  <c r="D247" i="149"/>
  <c r="D239" i="149"/>
  <c r="D23" i="149" s="1"/>
  <c r="D233" i="149"/>
  <c r="D227" i="149"/>
  <c r="D240" i="149" s="1"/>
  <c r="E41" i="149" s="1"/>
  <c r="C213" i="149"/>
  <c r="E210" i="149"/>
  <c r="D210" i="149"/>
  <c r="C210" i="149"/>
  <c r="D206" i="149"/>
  <c r="D262" i="149" s="1"/>
  <c r="C194" i="149"/>
  <c r="D193" i="149"/>
  <c r="D191" i="149"/>
  <c r="C191" i="149"/>
  <c r="D187" i="149"/>
  <c r="I188" i="149" s="1"/>
  <c r="D21" i="149" s="1"/>
  <c r="D162" i="149"/>
  <c r="C162" i="149"/>
  <c r="C165" i="149" s="1"/>
  <c r="D158" i="149"/>
  <c r="I159" i="149" s="1"/>
  <c r="D108" i="149"/>
  <c r="D111" i="149" s="1"/>
  <c r="C108" i="149"/>
  <c r="C110" i="149" s="1"/>
  <c r="D15" i="149" s="1"/>
  <c r="J107" i="149"/>
  <c r="I107" i="149"/>
  <c r="E107" i="149"/>
  <c r="E106" i="149"/>
  <c r="E105" i="149"/>
  <c r="E103" i="149"/>
  <c r="E102" i="149"/>
  <c r="E101" i="149"/>
  <c r="E100" i="149"/>
  <c r="E99" i="149"/>
  <c r="E98" i="149"/>
  <c r="E97" i="149"/>
  <c r="E96" i="149"/>
  <c r="E95" i="149"/>
  <c r="E94" i="149"/>
  <c r="E93" i="149"/>
  <c r="D86" i="149"/>
  <c r="C85" i="149"/>
  <c r="C84" i="149"/>
  <c r="C83" i="149"/>
  <c r="C86" i="149" s="1"/>
  <c r="E82" i="149"/>
  <c r="E81" i="149"/>
  <c r="E80" i="149"/>
  <c r="K75" i="149"/>
  <c r="D73" i="149"/>
  <c r="D42" i="149"/>
  <c r="D41" i="149"/>
  <c r="D40" i="149"/>
  <c r="D43" i="149" s="1"/>
  <c r="C37" i="149"/>
  <c r="D36" i="149"/>
  <c r="D35" i="149"/>
  <c r="D34" i="149"/>
  <c r="D37" i="149" s="1"/>
  <c r="D19" i="149"/>
  <c r="E12" i="149"/>
  <c r="J11" i="149"/>
  <c r="J13" i="149" s="1"/>
  <c r="D11" i="149"/>
  <c r="C9" i="149"/>
  <c r="I46" i="163" l="1"/>
  <c r="J46" i="163"/>
  <c r="D248" i="157"/>
  <c r="E30" i="156"/>
  <c r="D255" i="156"/>
  <c r="E42" i="156" s="1"/>
  <c r="E43" i="156" s="1"/>
  <c r="I46" i="156" s="1"/>
  <c r="J46" i="156"/>
  <c r="G37" i="156"/>
  <c r="G37" i="154"/>
  <c r="D248" i="154"/>
  <c r="J257" i="154" s="1"/>
  <c r="J49" i="154" s="1"/>
  <c r="E36" i="152"/>
  <c r="E213" i="152"/>
  <c r="J216" i="152"/>
  <c r="E34" i="152"/>
  <c r="E165" i="152"/>
  <c r="D16" i="151"/>
  <c r="K114" i="151"/>
  <c r="K119" i="151" s="1"/>
  <c r="M159" i="151" s="1"/>
  <c r="D192" i="149"/>
  <c r="D194" i="149" s="1"/>
  <c r="E35" i="149" s="1"/>
  <c r="D263" i="149"/>
  <c r="D16" i="149"/>
  <c r="E108" i="149"/>
  <c r="E112" i="149" s="1"/>
  <c r="E17" i="149" s="1"/>
  <c r="H35" i="151"/>
  <c r="G35" i="151"/>
  <c r="J274" i="151"/>
  <c r="D20" i="151"/>
  <c r="E25" i="151" s="1"/>
  <c r="J27" i="151" s="1"/>
  <c r="D163" i="151"/>
  <c r="E194" i="151"/>
  <c r="E29" i="151"/>
  <c r="E211" i="151"/>
  <c r="D213" i="151" s="1"/>
  <c r="D262" i="151"/>
  <c r="D270" i="151" s="1"/>
  <c r="E40" i="151" s="1"/>
  <c r="J272" i="151"/>
  <c r="E162" i="151"/>
  <c r="D20" i="149"/>
  <c r="E25" i="149" s="1"/>
  <c r="D163" i="149"/>
  <c r="H35" i="149"/>
  <c r="G35" i="149"/>
  <c r="D270" i="149"/>
  <c r="E40" i="149" s="1"/>
  <c r="E194" i="149"/>
  <c r="K88" i="149"/>
  <c r="K114" i="149" s="1"/>
  <c r="K119" i="149" s="1"/>
  <c r="M159" i="149" s="1"/>
  <c r="E191" i="149"/>
  <c r="E192" i="149" s="1"/>
  <c r="D211" i="149"/>
  <c r="E29" i="149"/>
  <c r="E211" i="149"/>
  <c r="D212" i="149" s="1"/>
  <c r="J272" i="149"/>
  <c r="E162" i="149"/>
  <c r="D269" i="148"/>
  <c r="D22" i="148" s="1"/>
  <c r="D261" i="148"/>
  <c r="D254" i="148"/>
  <c r="D24" i="148" s="1"/>
  <c r="D247" i="148"/>
  <c r="D239" i="148"/>
  <c r="D23" i="148" s="1"/>
  <c r="D233" i="148"/>
  <c r="D227" i="148"/>
  <c r="D240" i="148" s="1"/>
  <c r="E41" i="148" s="1"/>
  <c r="C213" i="148"/>
  <c r="D210" i="148"/>
  <c r="E210" i="148" s="1"/>
  <c r="C210" i="148"/>
  <c r="D206" i="148"/>
  <c r="D262" i="148" s="1"/>
  <c r="C194" i="148"/>
  <c r="D193" i="148"/>
  <c r="D191" i="148"/>
  <c r="C191" i="148"/>
  <c r="D187" i="148"/>
  <c r="I188" i="148" s="1"/>
  <c r="D21" i="148" s="1"/>
  <c r="D162" i="148"/>
  <c r="C162" i="148"/>
  <c r="C165" i="148" s="1"/>
  <c r="D158" i="148"/>
  <c r="I159" i="148" s="1"/>
  <c r="D108" i="148"/>
  <c r="D111" i="148" s="1"/>
  <c r="D263" i="148" s="1"/>
  <c r="C108" i="148"/>
  <c r="C110" i="148" s="1"/>
  <c r="D15" i="148" s="1"/>
  <c r="J107" i="148"/>
  <c r="I107" i="148"/>
  <c r="E107" i="148"/>
  <c r="E106" i="148"/>
  <c r="E105" i="148"/>
  <c r="E103" i="148"/>
  <c r="E102" i="148"/>
  <c r="E101" i="148"/>
  <c r="E100" i="148"/>
  <c r="E99" i="148"/>
  <c r="E98" i="148"/>
  <c r="E97" i="148"/>
  <c r="E96" i="148"/>
  <c r="E95" i="148"/>
  <c r="E94" i="148"/>
  <c r="E93" i="148"/>
  <c r="D86" i="148"/>
  <c r="C85" i="148"/>
  <c r="C84" i="148"/>
  <c r="C83" i="148"/>
  <c r="E82" i="148"/>
  <c r="E81" i="148"/>
  <c r="E80" i="148"/>
  <c r="K75" i="148"/>
  <c r="D73" i="148"/>
  <c r="D42" i="148"/>
  <c r="D41" i="148"/>
  <c r="D40" i="148"/>
  <c r="C37" i="148"/>
  <c r="D36" i="148"/>
  <c r="D35" i="148"/>
  <c r="D34" i="148"/>
  <c r="D37" i="148" s="1"/>
  <c r="D19" i="148"/>
  <c r="E12" i="148"/>
  <c r="J11" i="148"/>
  <c r="J13" i="148" s="1"/>
  <c r="D11" i="148"/>
  <c r="C9" i="148"/>
  <c r="E30" i="157" l="1"/>
  <c r="D255" i="157"/>
  <c r="E42" i="157" s="1"/>
  <c r="E43" i="157" s="1"/>
  <c r="J257" i="157"/>
  <c r="J49" i="157" s="1"/>
  <c r="E30" i="154"/>
  <c r="D255" i="154"/>
  <c r="E42" i="154" s="1"/>
  <c r="E43" i="154" s="1"/>
  <c r="H34" i="152"/>
  <c r="E37" i="152"/>
  <c r="G34" i="152"/>
  <c r="J242" i="152"/>
  <c r="J222" i="152"/>
  <c r="M233" i="152" s="1"/>
  <c r="H36" i="152"/>
  <c r="G36" i="152"/>
  <c r="J27" i="149"/>
  <c r="J274" i="149"/>
  <c r="E36" i="151"/>
  <c r="E213" i="151"/>
  <c r="D165" i="151"/>
  <c r="E163" i="151"/>
  <c r="J170" i="151" s="1"/>
  <c r="J176" i="151" s="1"/>
  <c r="M188" i="151" s="1"/>
  <c r="J197" i="151" s="1"/>
  <c r="J216" i="151" s="1"/>
  <c r="E163" i="149"/>
  <c r="D164" i="149" s="1"/>
  <c r="D165" i="149" s="1"/>
  <c r="D213" i="149"/>
  <c r="E29" i="148"/>
  <c r="D192" i="148"/>
  <c r="D194" i="148" s="1"/>
  <c r="E35" i="148" s="1"/>
  <c r="H35" i="148" s="1"/>
  <c r="D16" i="148"/>
  <c r="E108" i="148"/>
  <c r="E112" i="148" s="1"/>
  <c r="E17" i="148" s="1"/>
  <c r="D43" i="148"/>
  <c r="C86" i="148"/>
  <c r="D20" i="148"/>
  <c r="E25" i="148" s="1"/>
  <c r="J27" i="148" s="1"/>
  <c r="D163" i="148"/>
  <c r="E163" i="148" s="1"/>
  <c r="D164" i="148" s="1"/>
  <c r="D270" i="148"/>
  <c r="E40" i="148" s="1"/>
  <c r="K88" i="148"/>
  <c r="K114" i="148" s="1"/>
  <c r="K119" i="148" s="1"/>
  <c r="M159" i="148" s="1"/>
  <c r="E191" i="148"/>
  <c r="E192" i="148" s="1"/>
  <c r="D211" i="148"/>
  <c r="E211" i="148"/>
  <c r="D212" i="148" s="1"/>
  <c r="J272" i="148"/>
  <c r="J274" i="148" s="1"/>
  <c r="E162" i="148"/>
  <c r="D269" i="147"/>
  <c r="D22" i="147" s="1"/>
  <c r="D261" i="147"/>
  <c r="D254" i="147"/>
  <c r="D24" i="147" s="1"/>
  <c r="D247" i="147"/>
  <c r="D239" i="147"/>
  <c r="D23" i="147" s="1"/>
  <c r="D233" i="147"/>
  <c r="D227" i="147"/>
  <c r="D240" i="147" s="1"/>
  <c r="E41" i="147" s="1"/>
  <c r="C213" i="147"/>
  <c r="D210" i="147"/>
  <c r="C210" i="147"/>
  <c r="D206" i="147"/>
  <c r="D262" i="147" s="1"/>
  <c r="D193" i="147"/>
  <c r="D191" i="147"/>
  <c r="C191" i="147"/>
  <c r="C194" i="147" s="1"/>
  <c r="D187" i="147"/>
  <c r="I188" i="147" s="1"/>
  <c r="D21" i="147" s="1"/>
  <c r="D162" i="147"/>
  <c r="E162" i="147" s="1"/>
  <c r="C162" i="147"/>
  <c r="C165" i="147" s="1"/>
  <c r="D158" i="147"/>
  <c r="I159" i="147" s="1"/>
  <c r="D108" i="147"/>
  <c r="D111" i="147" s="1"/>
  <c r="C108" i="147"/>
  <c r="C110" i="147" s="1"/>
  <c r="D15" i="147" s="1"/>
  <c r="J107" i="147"/>
  <c r="D107" i="147" s="1"/>
  <c r="I107" i="147"/>
  <c r="C107" i="147" s="1"/>
  <c r="E107" i="147"/>
  <c r="E106" i="147"/>
  <c r="E105" i="147"/>
  <c r="E103" i="147"/>
  <c r="E102" i="147"/>
  <c r="E101" i="147"/>
  <c r="E100" i="147"/>
  <c r="E99" i="147"/>
  <c r="E98" i="147"/>
  <c r="E97" i="147"/>
  <c r="E96" i="147"/>
  <c r="E95" i="147"/>
  <c r="E94" i="147"/>
  <c r="E93" i="147"/>
  <c r="D86" i="147"/>
  <c r="C85" i="147"/>
  <c r="C84" i="147"/>
  <c r="C83" i="147"/>
  <c r="C86" i="147" s="1"/>
  <c r="E82" i="147"/>
  <c r="E81" i="147"/>
  <c r="E80" i="147"/>
  <c r="K75" i="147"/>
  <c r="D73" i="147"/>
  <c r="D42" i="147"/>
  <c r="D41" i="147"/>
  <c r="D40" i="147"/>
  <c r="D43" i="147" s="1"/>
  <c r="C37" i="147"/>
  <c r="D36" i="147"/>
  <c r="D35" i="147"/>
  <c r="D34" i="147"/>
  <c r="D19" i="147"/>
  <c r="E12" i="147"/>
  <c r="J11" i="147"/>
  <c r="J13" i="147" s="1"/>
  <c r="D11" i="147"/>
  <c r="C9" i="147"/>
  <c r="I46" i="157" l="1"/>
  <c r="J46" i="157"/>
  <c r="I46" i="154"/>
  <c r="J46" i="154"/>
  <c r="G249" i="152"/>
  <c r="D248" i="152"/>
  <c r="G37" i="152"/>
  <c r="J170" i="149"/>
  <c r="J176" i="149" s="1"/>
  <c r="M188" i="149" s="1"/>
  <c r="J197" i="149" s="1"/>
  <c r="J216" i="149" s="1"/>
  <c r="E34" i="151"/>
  <c r="E165" i="151"/>
  <c r="J242" i="151"/>
  <c r="J222" i="151"/>
  <c r="M233" i="151" s="1"/>
  <c r="H36" i="151"/>
  <c r="G36" i="151"/>
  <c r="E34" i="149"/>
  <c r="E165" i="149"/>
  <c r="E36" i="149"/>
  <c r="E213" i="149"/>
  <c r="J242" i="149"/>
  <c r="J222" i="149"/>
  <c r="M233" i="149" s="1"/>
  <c r="G35" i="148"/>
  <c r="E194" i="148"/>
  <c r="D165" i="148"/>
  <c r="D213" i="148"/>
  <c r="J170" i="148"/>
  <c r="J176" i="148" s="1"/>
  <c r="M188" i="148" s="1"/>
  <c r="J197" i="148" s="1"/>
  <c r="J216" i="148" s="1"/>
  <c r="E29" i="147"/>
  <c r="D211" i="147"/>
  <c r="E108" i="147"/>
  <c r="E112" i="147" s="1"/>
  <c r="E17" i="147" s="1"/>
  <c r="E210" i="147"/>
  <c r="E211" i="147" s="1"/>
  <c r="D212" i="147" s="1"/>
  <c r="D37" i="147"/>
  <c r="D20" i="147"/>
  <c r="E25" i="147" s="1"/>
  <c r="D163" i="147"/>
  <c r="E163" i="147" s="1"/>
  <c r="D164" i="147" s="1"/>
  <c r="D192" i="147"/>
  <c r="D194" i="147" s="1"/>
  <c r="E35" i="147" s="1"/>
  <c r="D263" i="147"/>
  <c r="D270" i="147" s="1"/>
  <c r="E40" i="147" s="1"/>
  <c r="D16" i="147"/>
  <c r="K88" i="147"/>
  <c r="K114" i="147" s="1"/>
  <c r="K119" i="147" s="1"/>
  <c r="M159" i="147" s="1"/>
  <c r="E191" i="147"/>
  <c r="E192" i="147" s="1"/>
  <c r="J272" i="147"/>
  <c r="E30" i="152" l="1"/>
  <c r="D255" i="152"/>
  <c r="E42" i="152" s="1"/>
  <c r="E43" i="152" s="1"/>
  <c r="J257" i="152"/>
  <c r="J49" i="152" s="1"/>
  <c r="D248" i="151"/>
  <c r="H34" i="151"/>
  <c r="E37" i="151"/>
  <c r="G34" i="151"/>
  <c r="H36" i="149"/>
  <c r="G36" i="149"/>
  <c r="G249" i="149"/>
  <c r="D248" i="149"/>
  <c r="J257" i="149" s="1"/>
  <c r="J49" i="149" s="1"/>
  <c r="H34" i="149"/>
  <c r="E37" i="149"/>
  <c r="G34" i="149"/>
  <c r="J242" i="148"/>
  <c r="J222" i="148"/>
  <c r="M233" i="148" s="1"/>
  <c r="E36" i="148"/>
  <c r="E213" i="148"/>
  <c r="E34" i="148"/>
  <c r="E165" i="148"/>
  <c r="J274" i="147"/>
  <c r="J27" i="147"/>
  <c r="D213" i="147"/>
  <c r="E36" i="147" s="1"/>
  <c r="E194" i="147"/>
  <c r="J170" i="147"/>
  <c r="J176" i="147" s="1"/>
  <c r="M188" i="147" s="1"/>
  <c r="J197" i="147" s="1"/>
  <c r="J216" i="147" s="1"/>
  <c r="H35" i="147"/>
  <c r="G35" i="147"/>
  <c r="D165" i="147"/>
  <c r="D269" i="145"/>
  <c r="D22" i="145" s="1"/>
  <c r="D261" i="145"/>
  <c r="D254" i="145"/>
  <c r="D247" i="145"/>
  <c r="D239" i="145"/>
  <c r="D23" i="145" s="1"/>
  <c r="D233" i="145"/>
  <c r="D227" i="145"/>
  <c r="D210" i="145"/>
  <c r="C210" i="145"/>
  <c r="C213" i="145" s="1"/>
  <c r="D206" i="145"/>
  <c r="E29" i="145" s="1"/>
  <c r="C194" i="145"/>
  <c r="D193" i="145"/>
  <c r="D191" i="145"/>
  <c r="C191" i="145"/>
  <c r="D187" i="145"/>
  <c r="I188" i="145" s="1"/>
  <c r="D21" i="145" s="1"/>
  <c r="D162" i="145"/>
  <c r="C162" i="145"/>
  <c r="C165" i="145" s="1"/>
  <c r="D158" i="145"/>
  <c r="I159" i="145" s="1"/>
  <c r="D108" i="145"/>
  <c r="D111" i="145" s="1"/>
  <c r="C108" i="145"/>
  <c r="C110" i="145" s="1"/>
  <c r="D15" i="145" s="1"/>
  <c r="J107" i="145"/>
  <c r="I107" i="145"/>
  <c r="E107" i="145"/>
  <c r="E106" i="145"/>
  <c r="E105" i="145"/>
  <c r="E103" i="145"/>
  <c r="E102" i="145"/>
  <c r="E101" i="145"/>
  <c r="E100" i="145"/>
  <c r="E99" i="145"/>
  <c r="E98" i="145"/>
  <c r="E97" i="145"/>
  <c r="E96" i="145"/>
  <c r="E95" i="145"/>
  <c r="E94" i="145"/>
  <c r="E93" i="145"/>
  <c r="D86" i="145"/>
  <c r="C85" i="145"/>
  <c r="C84" i="145"/>
  <c r="C83" i="145"/>
  <c r="C86" i="145" s="1"/>
  <c r="E82" i="145"/>
  <c r="E81" i="145"/>
  <c r="E80" i="145"/>
  <c r="D73" i="145"/>
  <c r="K75" i="145" s="1"/>
  <c r="D42" i="145"/>
  <c r="D41" i="145"/>
  <c r="D40" i="145"/>
  <c r="C37" i="145"/>
  <c r="D36" i="145"/>
  <c r="D35" i="145"/>
  <c r="D34" i="145"/>
  <c r="D24" i="145"/>
  <c r="D19" i="145"/>
  <c r="J11" i="145"/>
  <c r="D11" i="145"/>
  <c r="C9" i="145"/>
  <c r="I46" i="152" l="1"/>
  <c r="J46" i="152"/>
  <c r="E30" i="151"/>
  <c r="D255" i="151"/>
  <c r="E42" i="151" s="1"/>
  <c r="E43" i="151" s="1"/>
  <c r="I46" i="151" s="1"/>
  <c r="J257" i="151"/>
  <c r="J49" i="151" s="1"/>
  <c r="G37" i="151"/>
  <c r="G37" i="149"/>
  <c r="E30" i="149"/>
  <c r="D255" i="149"/>
  <c r="E42" i="149" s="1"/>
  <c r="E43" i="149" s="1"/>
  <c r="I46" i="149" s="1"/>
  <c r="H36" i="148"/>
  <c r="G36" i="148"/>
  <c r="H34" i="148"/>
  <c r="E37" i="148"/>
  <c r="G34" i="148"/>
  <c r="D248" i="148"/>
  <c r="J257" i="148" s="1"/>
  <c r="J49" i="148" s="1"/>
  <c r="G249" i="148"/>
  <c r="E213" i="147"/>
  <c r="E210" i="145"/>
  <c r="E211" i="145" s="1"/>
  <c r="D212" i="145" s="1"/>
  <c r="D240" i="145"/>
  <c r="E41" i="145" s="1"/>
  <c r="J242" i="147"/>
  <c r="J222" i="147"/>
  <c r="M233" i="147" s="1"/>
  <c r="E34" i="147"/>
  <c r="E165" i="147"/>
  <c r="H36" i="147"/>
  <c r="G36" i="147"/>
  <c r="D192" i="145"/>
  <c r="D194" i="145" s="1"/>
  <c r="E35" i="145" s="1"/>
  <c r="D263" i="145"/>
  <c r="D16" i="145"/>
  <c r="E108" i="145"/>
  <c r="E112" i="145" s="1"/>
  <c r="E17" i="145" s="1"/>
  <c r="D43" i="145"/>
  <c r="D37" i="145"/>
  <c r="E12" i="145"/>
  <c r="J13" i="145" s="1"/>
  <c r="D20" i="145"/>
  <c r="E25" i="145" s="1"/>
  <c r="D163" i="145"/>
  <c r="E163" i="145" s="1"/>
  <c r="D164" i="145" s="1"/>
  <c r="H35" i="145"/>
  <c r="G35" i="145"/>
  <c r="K88" i="145"/>
  <c r="K114" i="145" s="1"/>
  <c r="K119" i="145" s="1"/>
  <c r="M159" i="145" s="1"/>
  <c r="E191" i="145"/>
  <c r="E192" i="145" s="1"/>
  <c r="D211" i="145"/>
  <c r="D262" i="145"/>
  <c r="J272" i="145"/>
  <c r="E162" i="145"/>
  <c r="D269" i="144"/>
  <c r="D261" i="144"/>
  <c r="D254" i="144"/>
  <c r="D24" i="144" s="1"/>
  <c r="D247" i="144"/>
  <c r="D239" i="144"/>
  <c r="D233" i="144"/>
  <c r="D227" i="144"/>
  <c r="D210" i="144"/>
  <c r="C210" i="144"/>
  <c r="D206" i="144"/>
  <c r="D262" i="144" s="1"/>
  <c r="D193" i="144"/>
  <c r="D191" i="144"/>
  <c r="C191" i="144"/>
  <c r="C194" i="144" s="1"/>
  <c r="D187" i="144"/>
  <c r="I188" i="144" s="1"/>
  <c r="D21" i="144" s="1"/>
  <c r="D162" i="144"/>
  <c r="C162" i="144"/>
  <c r="C165" i="144" s="1"/>
  <c r="D158" i="144"/>
  <c r="I159" i="144" s="1"/>
  <c r="D86" i="144"/>
  <c r="C85" i="144"/>
  <c r="C84" i="144"/>
  <c r="C83" i="144"/>
  <c r="E82" i="144"/>
  <c r="E81" i="144"/>
  <c r="E80" i="144"/>
  <c r="D108" i="144"/>
  <c r="D111" i="144" s="1"/>
  <c r="C108" i="144"/>
  <c r="C110" i="144" s="1"/>
  <c r="D15" i="144" s="1"/>
  <c r="J107" i="144"/>
  <c r="I107" i="144"/>
  <c r="E107" i="144"/>
  <c r="E106" i="144"/>
  <c r="E105" i="144"/>
  <c r="E103" i="144"/>
  <c r="E102" i="144"/>
  <c r="E101" i="144"/>
  <c r="E100" i="144"/>
  <c r="E99" i="144"/>
  <c r="E98" i="144"/>
  <c r="E97" i="144"/>
  <c r="E96" i="144"/>
  <c r="E95" i="144"/>
  <c r="E94" i="144"/>
  <c r="E93" i="144"/>
  <c r="D73" i="144"/>
  <c r="K75" i="144" s="1"/>
  <c r="D42" i="144"/>
  <c r="D41" i="144"/>
  <c r="D40" i="144"/>
  <c r="C37" i="144"/>
  <c r="D36" i="144"/>
  <c r="D35" i="144"/>
  <c r="D34" i="144"/>
  <c r="D23" i="144"/>
  <c r="D22" i="144"/>
  <c r="D19" i="144"/>
  <c r="J11" i="144"/>
  <c r="D11" i="144"/>
  <c r="C9" i="144"/>
  <c r="J46" i="151" l="1"/>
  <c r="J46" i="149"/>
  <c r="G37" i="148"/>
  <c r="E30" i="148"/>
  <c r="D255" i="148"/>
  <c r="E42" i="148" s="1"/>
  <c r="E43" i="148" s="1"/>
  <c r="I46" i="148" s="1"/>
  <c r="E194" i="145"/>
  <c r="H34" i="147"/>
  <c r="E37" i="147"/>
  <c r="G34" i="147"/>
  <c r="G249" i="147"/>
  <c r="D248" i="147"/>
  <c r="J274" i="145"/>
  <c r="D270" i="145"/>
  <c r="E40" i="145" s="1"/>
  <c r="J27" i="145"/>
  <c r="D165" i="145"/>
  <c r="D213" i="145"/>
  <c r="J170" i="145"/>
  <c r="J176" i="145" s="1"/>
  <c r="M188" i="145" s="1"/>
  <c r="J197" i="145" s="1"/>
  <c r="J216" i="145" s="1"/>
  <c r="E12" i="144"/>
  <c r="J13" i="144" s="1"/>
  <c r="E210" i="144"/>
  <c r="E29" i="144"/>
  <c r="K88" i="144"/>
  <c r="D192" i="144"/>
  <c r="D194" i="144" s="1"/>
  <c r="E35" i="144" s="1"/>
  <c r="H35" i="144" s="1"/>
  <c r="D211" i="144"/>
  <c r="D43" i="144"/>
  <c r="C213" i="144"/>
  <c r="D37" i="144"/>
  <c r="E108" i="144"/>
  <c r="E112" i="144" s="1"/>
  <c r="E17" i="144" s="1"/>
  <c r="D240" i="144"/>
  <c r="E41" i="144" s="1"/>
  <c r="C86" i="144"/>
  <c r="D20" i="144"/>
  <c r="E25" i="144" s="1"/>
  <c r="D163" i="144"/>
  <c r="D263" i="144"/>
  <c r="D270" i="144" s="1"/>
  <c r="E40" i="144" s="1"/>
  <c r="D16" i="144"/>
  <c r="E191" i="144"/>
  <c r="E192" i="144" s="1"/>
  <c r="E211" i="144"/>
  <c r="D212" i="144" s="1"/>
  <c r="D213" i="144" s="1"/>
  <c r="J272" i="144"/>
  <c r="E162" i="144"/>
  <c r="D266" i="143"/>
  <c r="D258" i="143"/>
  <c r="D251" i="143"/>
  <c r="D244" i="143"/>
  <c r="D236" i="143"/>
  <c r="D23" i="143" s="1"/>
  <c r="D230" i="143"/>
  <c r="D224" i="143"/>
  <c r="D207" i="143"/>
  <c r="C207" i="143"/>
  <c r="C210" i="143" s="1"/>
  <c r="D203" i="143"/>
  <c r="D259" i="143" s="1"/>
  <c r="D190" i="143"/>
  <c r="D188" i="143"/>
  <c r="C188" i="143"/>
  <c r="C191" i="143" s="1"/>
  <c r="I185" i="143"/>
  <c r="D189" i="143" s="1"/>
  <c r="D184" i="143"/>
  <c r="D159" i="143"/>
  <c r="C159" i="143"/>
  <c r="C162" i="143" s="1"/>
  <c r="D155" i="143"/>
  <c r="D110" i="143"/>
  <c r="C109" i="143"/>
  <c r="C108" i="143"/>
  <c r="C107" i="143"/>
  <c r="E106" i="143"/>
  <c r="E105" i="143"/>
  <c r="E104" i="143"/>
  <c r="J94" i="143"/>
  <c r="D95" i="143" s="1"/>
  <c r="D98" i="143" s="1"/>
  <c r="I94" i="143"/>
  <c r="E94" i="143"/>
  <c r="E93" i="143"/>
  <c r="E92" i="143"/>
  <c r="E90" i="143"/>
  <c r="E89" i="143"/>
  <c r="E88" i="143"/>
  <c r="E87" i="143"/>
  <c r="E86" i="143"/>
  <c r="E85" i="143"/>
  <c r="E84" i="143"/>
  <c r="E83" i="143"/>
  <c r="E82" i="143"/>
  <c r="E81" i="143"/>
  <c r="E80" i="143"/>
  <c r="D73" i="143"/>
  <c r="K75" i="143" s="1"/>
  <c r="D42" i="143"/>
  <c r="D43" i="143" s="1"/>
  <c r="D41" i="143"/>
  <c r="D40" i="143"/>
  <c r="C37" i="143"/>
  <c r="D36" i="143"/>
  <c r="D35" i="143"/>
  <c r="D34" i="143"/>
  <c r="D37" i="143" s="1"/>
  <c r="E29" i="143"/>
  <c r="D24" i="143"/>
  <c r="D22" i="143"/>
  <c r="D19" i="143"/>
  <c r="J11" i="143"/>
  <c r="D11" i="143"/>
  <c r="C9" i="143"/>
  <c r="D190" i="141"/>
  <c r="D42" i="141"/>
  <c r="D41" i="141"/>
  <c r="D40" i="141"/>
  <c r="J46" i="148" l="1"/>
  <c r="K114" i="144"/>
  <c r="K119" i="144" s="1"/>
  <c r="M159" i="144" s="1"/>
  <c r="C110" i="143"/>
  <c r="J269" i="143"/>
  <c r="D208" i="143"/>
  <c r="G35" i="144"/>
  <c r="I156" i="143"/>
  <c r="D20" i="143" s="1"/>
  <c r="D237" i="143"/>
  <c r="E41" i="143" s="1"/>
  <c r="E30" i="147"/>
  <c r="D255" i="147"/>
  <c r="E42" i="147" s="1"/>
  <c r="E43" i="147" s="1"/>
  <c r="I46" i="147" s="1"/>
  <c r="G37" i="147"/>
  <c r="J257" i="147"/>
  <c r="J49" i="147" s="1"/>
  <c r="E34" i="145"/>
  <c r="E165" i="145"/>
  <c r="J242" i="145"/>
  <c r="J222" i="145"/>
  <c r="M233" i="145" s="1"/>
  <c r="E36" i="145"/>
  <c r="E213" i="145"/>
  <c r="J27" i="144"/>
  <c r="E194" i="144"/>
  <c r="J274" i="144"/>
  <c r="E36" i="144"/>
  <c r="E213" i="144"/>
  <c r="E163" i="144"/>
  <c r="D164" i="144" s="1"/>
  <c r="D191" i="143"/>
  <c r="E35" i="143" s="1"/>
  <c r="H35" i="143" s="1"/>
  <c r="D21" i="143"/>
  <c r="E25" i="143"/>
  <c r="E159" i="143"/>
  <c r="E12" i="143"/>
  <c r="J13" i="143"/>
  <c r="D16" i="143"/>
  <c r="D260" i="143"/>
  <c r="D267" i="143" s="1"/>
  <c r="E40" i="143" s="1"/>
  <c r="E191" i="143"/>
  <c r="E95" i="143"/>
  <c r="E99" i="143" s="1"/>
  <c r="E17" i="143" s="1"/>
  <c r="G35" i="143"/>
  <c r="C95" i="143"/>
  <c r="C97" i="143" s="1"/>
  <c r="D15" i="143" s="1"/>
  <c r="E207" i="143"/>
  <c r="E188" i="143"/>
  <c r="E189" i="143" s="1"/>
  <c r="E50" i="142"/>
  <c r="D160" i="143" l="1"/>
  <c r="E160" i="143" s="1"/>
  <c r="D161" i="143" s="1"/>
  <c r="D162" i="143" s="1"/>
  <c r="J170" i="144"/>
  <c r="J176" i="144" s="1"/>
  <c r="M188" i="144" s="1"/>
  <c r="J197" i="144" s="1"/>
  <c r="J216" i="144" s="1"/>
  <c r="J46" i="147"/>
  <c r="G249" i="145"/>
  <c r="D248" i="145"/>
  <c r="H36" i="145"/>
  <c r="G36" i="145"/>
  <c r="H34" i="145"/>
  <c r="E37" i="145"/>
  <c r="G34" i="145"/>
  <c r="J242" i="144"/>
  <c r="J222" i="144"/>
  <c r="M233" i="144" s="1"/>
  <c r="D165" i="144"/>
  <c r="H36" i="144"/>
  <c r="G36" i="144"/>
  <c r="J27" i="143"/>
  <c r="J271" i="143"/>
  <c r="E34" i="143"/>
  <c r="E162" i="143"/>
  <c r="E208" i="143"/>
  <c r="D209" i="143" s="1"/>
  <c r="D210" i="143" s="1"/>
  <c r="K101" i="143"/>
  <c r="K111" i="143" s="1"/>
  <c r="D266" i="141"/>
  <c r="D22" i="141" s="1"/>
  <c r="D258" i="141"/>
  <c r="D251" i="141"/>
  <c r="D24" i="141" s="1"/>
  <c r="D244" i="141"/>
  <c r="D236" i="141"/>
  <c r="D23" i="141" s="1"/>
  <c r="D230" i="141"/>
  <c r="D224" i="141"/>
  <c r="D237" i="141" s="1"/>
  <c r="E41" i="141" s="1"/>
  <c r="D207" i="141"/>
  <c r="C207" i="141"/>
  <c r="E207" i="141" s="1"/>
  <c r="D203" i="141"/>
  <c r="D259" i="141" s="1"/>
  <c r="D188" i="141"/>
  <c r="C188" i="141"/>
  <c r="C191" i="141" s="1"/>
  <c r="D184" i="141"/>
  <c r="I185" i="141" s="1"/>
  <c r="D159" i="141"/>
  <c r="C159" i="141"/>
  <c r="C162" i="141" s="1"/>
  <c r="D155" i="141"/>
  <c r="D110" i="141"/>
  <c r="C109" i="141"/>
  <c r="C108" i="141"/>
  <c r="C107" i="141"/>
  <c r="E106" i="141"/>
  <c r="E105" i="141"/>
  <c r="E104" i="141"/>
  <c r="J94" i="141"/>
  <c r="I94" i="141"/>
  <c r="C94" i="141" s="1"/>
  <c r="D94" i="141"/>
  <c r="D95" i="141" s="1"/>
  <c r="D98" i="141" s="1"/>
  <c r="E93" i="141"/>
  <c r="E92" i="141"/>
  <c r="E90" i="141"/>
  <c r="E89" i="141"/>
  <c r="E88" i="141"/>
  <c r="E87" i="141"/>
  <c r="E86" i="141"/>
  <c r="E85" i="141"/>
  <c r="E84" i="141"/>
  <c r="E83" i="141"/>
  <c r="E82" i="141"/>
  <c r="E81" i="141"/>
  <c r="E80" i="141"/>
  <c r="D73" i="141"/>
  <c r="K75" i="141" s="1"/>
  <c r="D43" i="141"/>
  <c r="C37" i="141"/>
  <c r="D36" i="141"/>
  <c r="D35" i="141"/>
  <c r="D34" i="141"/>
  <c r="D19" i="141"/>
  <c r="J11" i="141"/>
  <c r="D11" i="141"/>
  <c r="C9" i="141"/>
  <c r="D37" i="141" l="1"/>
  <c r="E159" i="141"/>
  <c r="E188" i="141"/>
  <c r="C210" i="141"/>
  <c r="G37" i="145"/>
  <c r="E30" i="145"/>
  <c r="D255" i="145"/>
  <c r="E42" i="145" s="1"/>
  <c r="E43" i="145" s="1"/>
  <c r="I46" i="145" s="1"/>
  <c r="J257" i="145"/>
  <c r="J49" i="145" s="1"/>
  <c r="E34" i="144"/>
  <c r="E165" i="144"/>
  <c r="G249" i="144"/>
  <c r="D248" i="144"/>
  <c r="J257" i="144" s="1"/>
  <c r="J49" i="144" s="1"/>
  <c r="E36" i="143"/>
  <c r="E210" i="143"/>
  <c r="K116" i="143"/>
  <c r="M156" i="143" s="1"/>
  <c r="J167" i="143" s="1"/>
  <c r="J173" i="143" s="1"/>
  <c r="M185" i="143" s="1"/>
  <c r="J194" i="143" s="1"/>
  <c r="J213" i="143" s="1"/>
  <c r="E37" i="143"/>
  <c r="H34" i="143"/>
  <c r="G34" i="143"/>
  <c r="J269" i="141"/>
  <c r="C110" i="141"/>
  <c r="E94" i="141"/>
  <c r="E95" i="141" s="1"/>
  <c r="E99" i="141" s="1"/>
  <c r="E17" i="141" s="1"/>
  <c r="C95" i="141"/>
  <c r="C97" i="141" s="1"/>
  <c r="D15" i="141" s="1"/>
  <c r="I156" i="141"/>
  <c r="D21" i="141"/>
  <c r="D189" i="141"/>
  <c r="D260" i="141"/>
  <c r="D16" i="141"/>
  <c r="D209" i="141"/>
  <c r="E208" i="141"/>
  <c r="D267" i="141"/>
  <c r="E40" i="141" s="1"/>
  <c r="E189" i="141"/>
  <c r="D208" i="141"/>
  <c r="E12" i="141"/>
  <c r="J13" i="141" s="1"/>
  <c r="E29" i="141"/>
  <c r="G198" i="140"/>
  <c r="N161" i="140"/>
  <c r="N143" i="140"/>
  <c r="M115" i="140"/>
  <c r="N114" i="140"/>
  <c r="J46" i="145" l="1"/>
  <c r="E30" i="144"/>
  <c r="D255" i="144"/>
  <c r="E42" i="144" s="1"/>
  <c r="E43" i="144" s="1"/>
  <c r="I46" i="144" s="1"/>
  <c r="H34" i="144"/>
  <c r="E37" i="144"/>
  <c r="G34" i="144"/>
  <c r="J239" i="143"/>
  <c r="J219" i="143"/>
  <c r="M230" i="143" s="1"/>
  <c r="G37" i="143"/>
  <c r="H36" i="143"/>
  <c r="G36" i="143"/>
  <c r="K101" i="141"/>
  <c r="K111" i="141" s="1"/>
  <c r="G112" i="141" s="1"/>
  <c r="J271" i="141"/>
  <c r="D20" i="141"/>
  <c r="E25" i="141" s="1"/>
  <c r="J27" i="141" s="1"/>
  <c r="D160" i="141"/>
  <c r="E160" i="141" s="1"/>
  <c r="D210" i="141"/>
  <c r="D191" i="141"/>
  <c r="G326" i="139"/>
  <c r="N276" i="139"/>
  <c r="N246" i="139"/>
  <c r="N201" i="139"/>
  <c r="J46" i="144" l="1"/>
  <c r="G37" i="144"/>
  <c r="G246" i="143"/>
  <c r="D245" i="143"/>
  <c r="K116" i="141"/>
  <c r="M156" i="141" s="1"/>
  <c r="D161" i="141"/>
  <c r="D162" i="141" s="1"/>
  <c r="E35" i="141"/>
  <c r="E191" i="141"/>
  <c r="E36" i="141"/>
  <c r="E210" i="141"/>
  <c r="M162" i="138"/>
  <c r="E30" i="143" l="1"/>
  <c r="D252" i="143"/>
  <c r="E42" i="143" s="1"/>
  <c r="E43" i="143" s="1"/>
  <c r="J254" i="143"/>
  <c r="J49" i="143" s="1"/>
  <c r="J167" i="141"/>
  <c r="J173" i="141" s="1"/>
  <c r="M185" i="141" s="1"/>
  <c r="J194" i="141" s="1"/>
  <c r="J213" i="141" s="1"/>
  <c r="J219" i="141" s="1"/>
  <c r="M230" i="141" s="1"/>
  <c r="E162" i="141"/>
  <c r="E34" i="141"/>
  <c r="H36" i="141"/>
  <c r="G36" i="141"/>
  <c r="H35" i="141"/>
  <c r="G35" i="141"/>
  <c r="N190" i="138"/>
  <c r="N208" i="138"/>
  <c r="D258" i="137"/>
  <c r="D250" i="137"/>
  <c r="D243" i="137"/>
  <c r="D236" i="137"/>
  <c r="D229" i="137"/>
  <c r="D17" i="137" s="1"/>
  <c r="M224" i="137"/>
  <c r="D224" i="137"/>
  <c r="D219" i="137"/>
  <c r="D202" i="137"/>
  <c r="C202" i="137"/>
  <c r="C205" i="137" s="1"/>
  <c r="D198" i="137"/>
  <c r="D251" i="137" s="1"/>
  <c r="D183" i="137"/>
  <c r="C183" i="137"/>
  <c r="C186" i="137" s="1"/>
  <c r="D179" i="137"/>
  <c r="I180" i="137" s="1"/>
  <c r="D15" i="137" s="1"/>
  <c r="M159" i="137"/>
  <c r="D156" i="137"/>
  <c r="C156" i="137"/>
  <c r="D152" i="137"/>
  <c r="D107" i="137"/>
  <c r="C106" i="137"/>
  <c r="C105" i="137"/>
  <c r="C104" i="137"/>
  <c r="E103" i="137"/>
  <c r="E102" i="137"/>
  <c r="E101" i="137"/>
  <c r="D92" i="137"/>
  <c r="D95" i="137" s="1"/>
  <c r="C92" i="137"/>
  <c r="C94" i="137" s="1"/>
  <c r="D9" i="137" s="1"/>
  <c r="J91" i="137"/>
  <c r="I91" i="137"/>
  <c r="E91" i="137"/>
  <c r="E90" i="137"/>
  <c r="E89" i="137"/>
  <c r="E88" i="137"/>
  <c r="E87" i="137"/>
  <c r="E86" i="137"/>
  <c r="E85" i="137"/>
  <c r="E84" i="137"/>
  <c r="E83" i="137"/>
  <c r="E82" i="137"/>
  <c r="E81" i="137"/>
  <c r="E80" i="137"/>
  <c r="E79" i="137"/>
  <c r="E78" i="137"/>
  <c r="D71" i="137"/>
  <c r="K73" i="137" s="1"/>
  <c r="D37" i="137"/>
  <c r="C31" i="137"/>
  <c r="D30" i="137"/>
  <c r="D29" i="137"/>
  <c r="D28" i="137"/>
  <c r="D18" i="137"/>
  <c r="D16" i="137"/>
  <c r="D13" i="137"/>
  <c r="J5" i="137"/>
  <c r="D5" i="137"/>
  <c r="C3" i="137"/>
  <c r="E23" i="137" l="1"/>
  <c r="I46" i="143"/>
  <c r="J46" i="143"/>
  <c r="J239" i="141"/>
  <c r="D245" i="141" s="1"/>
  <c r="H34" i="141"/>
  <c r="E37" i="141"/>
  <c r="G37" i="141" s="1"/>
  <c r="G34" i="141"/>
  <c r="G246" i="141"/>
  <c r="N161" i="138"/>
  <c r="J261" i="137"/>
  <c r="D230" i="137"/>
  <c r="E35" i="137" s="1"/>
  <c r="D184" i="137"/>
  <c r="D203" i="137"/>
  <c r="E92" i="137"/>
  <c r="E96" i="137" s="1"/>
  <c r="E11" i="137" s="1"/>
  <c r="K98" i="137"/>
  <c r="K108" i="137" s="1"/>
  <c r="K113" i="137" s="1"/>
  <c r="M153" i="137" s="1"/>
  <c r="I153" i="137"/>
  <c r="D14" i="137" s="1"/>
  <c r="E19" i="137" s="1"/>
  <c r="D31" i="137"/>
  <c r="C107" i="137"/>
  <c r="E202" i="137"/>
  <c r="E203" i="137" s="1"/>
  <c r="N204" i="137" s="1"/>
  <c r="E183" i="137"/>
  <c r="E184" i="137" s="1"/>
  <c r="D185" i="137" s="1"/>
  <c r="D186" i="137" s="1"/>
  <c r="E156" i="137"/>
  <c r="E6" i="137"/>
  <c r="J7" i="137" s="1"/>
  <c r="D10" i="137"/>
  <c r="D252" i="137"/>
  <c r="D259" i="137" s="1"/>
  <c r="E34" i="137" s="1"/>
  <c r="C159" i="137"/>
  <c r="D70" i="132"/>
  <c r="H63" i="132"/>
  <c r="F63" i="132"/>
  <c r="E63" i="132"/>
  <c r="D63" i="132"/>
  <c r="G62" i="132"/>
  <c r="G61" i="132"/>
  <c r="G60" i="132"/>
  <c r="H53" i="132"/>
  <c r="F53" i="132"/>
  <c r="F70" i="132" s="1"/>
  <c r="E53" i="132"/>
  <c r="D53" i="132"/>
  <c r="G52" i="132"/>
  <c r="G51" i="132"/>
  <c r="G50" i="132"/>
  <c r="G49" i="132"/>
  <c r="F38" i="132"/>
  <c r="E38" i="132"/>
  <c r="D38" i="132"/>
  <c r="H36" i="132"/>
  <c r="G36" i="132"/>
  <c r="G35" i="132"/>
  <c r="G34" i="132"/>
  <c r="G33" i="132"/>
  <c r="G32" i="132"/>
  <c r="G31" i="132"/>
  <c r="G30" i="132"/>
  <c r="G29" i="132"/>
  <c r="G28" i="132"/>
  <c r="G27" i="132"/>
  <c r="G26" i="132"/>
  <c r="G25" i="132"/>
  <c r="H24" i="132"/>
  <c r="G24" i="132"/>
  <c r="G23" i="132"/>
  <c r="H22" i="132"/>
  <c r="G22" i="132"/>
  <c r="G21" i="132"/>
  <c r="H20" i="132"/>
  <c r="G20" i="132"/>
  <c r="G19" i="132"/>
  <c r="G18" i="132"/>
  <c r="G17" i="132"/>
  <c r="H16" i="132"/>
  <c r="G16" i="132"/>
  <c r="H15" i="132"/>
  <c r="G15" i="132"/>
  <c r="H14" i="132"/>
  <c r="G14" i="132"/>
  <c r="H13" i="132"/>
  <c r="G13" i="132"/>
  <c r="H12" i="132"/>
  <c r="G12" i="132"/>
  <c r="H11" i="132"/>
  <c r="G11" i="132"/>
  <c r="H10" i="132"/>
  <c r="G10" i="132"/>
  <c r="H9" i="132"/>
  <c r="H38" i="132" s="1"/>
  <c r="H70" i="132" s="1"/>
  <c r="G9" i="132"/>
  <c r="G53" i="132" l="1"/>
  <c r="E70" i="132"/>
  <c r="G63" i="132"/>
  <c r="G38" i="132"/>
  <c r="E30" i="141"/>
  <c r="D252" i="141"/>
  <c r="E42" i="141" s="1"/>
  <c r="E43" i="141" s="1"/>
  <c r="J254" i="141"/>
  <c r="J49" i="141" s="1"/>
  <c r="N185" i="137"/>
  <c r="J263" i="137"/>
  <c r="D157" i="137"/>
  <c r="E157" i="137" s="1"/>
  <c r="D158" i="137" s="1"/>
  <c r="D159" i="137" s="1"/>
  <c r="G109" i="137"/>
  <c r="J21" i="137"/>
  <c r="E29" i="137"/>
  <c r="E186" i="137"/>
  <c r="D204" i="137"/>
  <c r="D205" i="137" s="1"/>
  <c r="G70" i="132" l="1"/>
  <c r="I46" i="141"/>
  <c r="J46" i="141"/>
  <c r="N158" i="137"/>
  <c r="J164" i="137"/>
  <c r="J170" i="137" s="1"/>
  <c r="M180" i="137" s="1"/>
  <c r="J189" i="137" s="1"/>
  <c r="J208" i="137" s="1"/>
  <c r="E30" i="137"/>
  <c r="E205" i="137"/>
  <c r="E28" i="137"/>
  <c r="E159" i="137"/>
  <c r="H29" i="137"/>
  <c r="G29" i="137"/>
  <c r="G245" i="138" l="1"/>
  <c r="J232" i="137"/>
  <c r="J214" i="137"/>
  <c r="H28" i="137"/>
  <c r="E31" i="137"/>
  <c r="G28" i="137"/>
  <c r="H30" i="137"/>
  <c r="G30" i="137"/>
  <c r="C151" i="119"/>
  <c r="C154" i="119" s="1"/>
  <c r="M223" i="119"/>
  <c r="C201" i="119"/>
  <c r="C204" i="119" s="1"/>
  <c r="C182" i="119"/>
  <c r="C185" i="119" s="1"/>
  <c r="M154" i="119"/>
  <c r="I148" i="119"/>
  <c r="D107" i="119"/>
  <c r="C106" i="119"/>
  <c r="C105" i="119"/>
  <c r="C104" i="119"/>
  <c r="J91" i="119"/>
  <c r="D91" i="119" s="1"/>
  <c r="D92" i="119" s="1"/>
  <c r="I91" i="119"/>
  <c r="C91" i="119"/>
  <c r="E91" i="119" s="1"/>
  <c r="E90" i="119"/>
  <c r="E89" i="119"/>
  <c r="E88" i="119"/>
  <c r="E87" i="119"/>
  <c r="E86" i="119"/>
  <c r="E85" i="119"/>
  <c r="E84" i="119"/>
  <c r="E83" i="119"/>
  <c r="E82" i="119"/>
  <c r="E81" i="119"/>
  <c r="E80" i="119"/>
  <c r="E79" i="119"/>
  <c r="E78" i="119"/>
  <c r="C31" i="119"/>
  <c r="C107" i="119" l="1"/>
  <c r="G238" i="137"/>
  <c r="D237" i="137"/>
  <c r="G31" i="137"/>
  <c r="N184" i="119"/>
  <c r="C92" i="119"/>
  <c r="N203" i="119"/>
  <c r="C107" i="114"/>
  <c r="D36" i="114"/>
  <c r="D35" i="114"/>
  <c r="D34" i="114"/>
  <c r="D257" i="114"/>
  <c r="D147" i="114"/>
  <c r="I148" i="114" s="1"/>
  <c r="D178" i="114"/>
  <c r="I179" i="114" s="1"/>
  <c r="D15" i="114" s="1"/>
  <c r="D197" i="114"/>
  <c r="D250" i="114" s="1"/>
  <c r="D249" i="114"/>
  <c r="D242" i="114"/>
  <c r="D235" i="114"/>
  <c r="D228" i="114"/>
  <c r="M223" i="114"/>
  <c r="D223" i="114"/>
  <c r="D218" i="114"/>
  <c r="D229" i="114" s="1"/>
  <c r="E35" i="114" s="1"/>
  <c r="C204" i="114"/>
  <c r="D201" i="114"/>
  <c r="D202" i="114" s="1"/>
  <c r="C201" i="114"/>
  <c r="D182" i="114"/>
  <c r="D183" i="114" s="1"/>
  <c r="C182" i="114"/>
  <c r="E182" i="114" s="1"/>
  <c r="E183" i="114" s="1"/>
  <c r="M154" i="114"/>
  <c r="D151" i="114"/>
  <c r="C151" i="114"/>
  <c r="C154" i="114" s="1"/>
  <c r="D13" i="114"/>
  <c r="D107" i="114"/>
  <c r="E103" i="114"/>
  <c r="E102" i="114"/>
  <c r="E101" i="114"/>
  <c r="I91" i="114"/>
  <c r="C91" i="114"/>
  <c r="C92" i="114" s="1"/>
  <c r="J91" i="114"/>
  <c r="D91" i="114" s="1"/>
  <c r="E90" i="114"/>
  <c r="E89" i="114"/>
  <c r="E88" i="114"/>
  <c r="E87" i="114"/>
  <c r="E86" i="114"/>
  <c r="E85" i="114"/>
  <c r="E84" i="114"/>
  <c r="E83" i="114"/>
  <c r="E82" i="114"/>
  <c r="E81" i="114"/>
  <c r="E80" i="114"/>
  <c r="E79" i="114"/>
  <c r="E78" i="114"/>
  <c r="D71" i="114"/>
  <c r="K73" i="114" s="1"/>
  <c r="D37" i="114"/>
  <c r="C31" i="114"/>
  <c r="D30" i="114"/>
  <c r="D29" i="114"/>
  <c r="D28" i="114"/>
  <c r="D31" i="114" s="1"/>
  <c r="D18" i="114"/>
  <c r="D17" i="114"/>
  <c r="J5" i="114"/>
  <c r="D5" i="114"/>
  <c r="C3" i="114"/>
  <c r="E201" i="114"/>
  <c r="E202" i="114" s="1"/>
  <c r="N203" i="114" s="1"/>
  <c r="H63" i="112"/>
  <c r="F63" i="112"/>
  <c r="F70" i="112" s="1"/>
  <c r="E63" i="112"/>
  <c r="D63" i="112"/>
  <c r="G62" i="112"/>
  <c r="G61" i="112"/>
  <c r="G60" i="112"/>
  <c r="H53" i="112"/>
  <c r="F53" i="112"/>
  <c r="E53" i="112"/>
  <c r="D53" i="112"/>
  <c r="G52" i="112"/>
  <c r="G51" i="112"/>
  <c r="G50" i="112"/>
  <c r="G53" i="112" s="1"/>
  <c r="G49" i="112"/>
  <c r="F38" i="112"/>
  <c r="E38" i="112"/>
  <c r="D38" i="112"/>
  <c r="H36" i="112"/>
  <c r="G36" i="112"/>
  <c r="G35" i="112"/>
  <c r="G34" i="112"/>
  <c r="G33" i="112"/>
  <c r="G32" i="112"/>
  <c r="G31" i="112"/>
  <c r="G30" i="112"/>
  <c r="G29" i="112"/>
  <c r="G28" i="112"/>
  <c r="G27" i="112"/>
  <c r="G26" i="112"/>
  <c r="G25" i="112"/>
  <c r="H24" i="112"/>
  <c r="G24" i="112"/>
  <c r="G23" i="112"/>
  <c r="H22" i="112"/>
  <c r="G22" i="112"/>
  <c r="G21" i="112"/>
  <c r="H20" i="112"/>
  <c r="G20" i="112"/>
  <c r="G19" i="112"/>
  <c r="G18" i="112"/>
  <c r="G17" i="112"/>
  <c r="H16" i="112"/>
  <c r="G16" i="112"/>
  <c r="H15" i="112"/>
  <c r="G15" i="112"/>
  <c r="H14" i="112"/>
  <c r="G14" i="112"/>
  <c r="H13" i="112"/>
  <c r="G13" i="112"/>
  <c r="H12" i="112"/>
  <c r="G12" i="112"/>
  <c r="H11" i="112"/>
  <c r="G11" i="112"/>
  <c r="H10" i="112"/>
  <c r="G10" i="112"/>
  <c r="H9" i="112"/>
  <c r="H38" i="112" s="1"/>
  <c r="H70" i="112" s="1"/>
  <c r="G9" i="112"/>
  <c r="G38" i="112" s="1"/>
  <c r="E70" i="112"/>
  <c r="G63" i="112"/>
  <c r="G70" i="112" s="1"/>
  <c r="D70" i="112"/>
  <c r="R51" i="110"/>
  <c r="N51" i="110"/>
  <c r="Q51" i="110"/>
  <c r="N54" i="110"/>
  <c r="Q54" i="110" s="1"/>
  <c r="R85" i="110"/>
  <c r="R87" i="110" s="1"/>
  <c r="Q85" i="110"/>
  <c r="R84" i="110"/>
  <c r="Q84" i="110"/>
  <c r="R76" i="110"/>
  <c r="Q76" i="110"/>
  <c r="R75" i="110"/>
  <c r="Q75" i="110"/>
  <c r="R74" i="110"/>
  <c r="R78" i="110" s="1"/>
  <c r="Q74" i="110"/>
  <c r="R73" i="110"/>
  <c r="Q73" i="110"/>
  <c r="O44" i="110"/>
  <c r="O65" i="110" s="1"/>
  <c r="O93" i="110" s="1"/>
  <c r="I87" i="110"/>
  <c r="I93" i="110" s="1"/>
  <c r="I78" i="110"/>
  <c r="I48" i="110"/>
  <c r="R48" i="110"/>
  <c r="I44" i="110"/>
  <c r="I43" i="110"/>
  <c r="I42" i="110"/>
  <c r="R42" i="110"/>
  <c r="I41" i="110"/>
  <c r="R41" i="110" s="1"/>
  <c r="I40" i="110"/>
  <c r="R40" i="110"/>
  <c r="I39" i="110"/>
  <c r="R39" i="110" s="1"/>
  <c r="I38" i="110"/>
  <c r="R38" i="110"/>
  <c r="I37" i="110"/>
  <c r="R37" i="110" s="1"/>
  <c r="R65" i="110" s="1"/>
  <c r="R64" i="110"/>
  <c r="R62" i="110"/>
  <c r="R61" i="110"/>
  <c r="R60" i="110"/>
  <c r="R59" i="110"/>
  <c r="R52" i="110"/>
  <c r="R50" i="110"/>
  <c r="R49" i="110"/>
  <c r="R45" i="110"/>
  <c r="R43" i="110"/>
  <c r="O87" i="110"/>
  <c r="O78" i="110"/>
  <c r="M87" i="110"/>
  <c r="L87" i="110"/>
  <c r="L93" i="110" s="1"/>
  <c r="K87" i="110"/>
  <c r="M78" i="110"/>
  <c r="L78" i="110"/>
  <c r="K78" i="110"/>
  <c r="M65" i="110"/>
  <c r="L65" i="110"/>
  <c r="K65" i="110"/>
  <c r="N64" i="110"/>
  <c r="Q64" i="110" s="1"/>
  <c r="N63" i="110"/>
  <c r="R63" i="110"/>
  <c r="N62" i="110"/>
  <c r="N61" i="110"/>
  <c r="Q61" i="110" s="1"/>
  <c r="N60" i="110"/>
  <c r="N59" i="110"/>
  <c r="Q59" i="110"/>
  <c r="N58" i="110"/>
  <c r="Q58" i="110" s="1"/>
  <c r="R58" i="110"/>
  <c r="N57" i="110"/>
  <c r="R57" i="110"/>
  <c r="R56" i="110"/>
  <c r="N55" i="110"/>
  <c r="R55" i="110"/>
  <c r="R54" i="110"/>
  <c r="N53" i="110"/>
  <c r="Q53" i="110" s="1"/>
  <c r="R53" i="110"/>
  <c r="N52" i="110"/>
  <c r="N50" i="110"/>
  <c r="N49" i="110"/>
  <c r="N48" i="110"/>
  <c r="N47" i="110"/>
  <c r="R47" i="110"/>
  <c r="N46" i="110"/>
  <c r="R46" i="110"/>
  <c r="N45" i="110"/>
  <c r="Q45" i="110"/>
  <c r="N44" i="110"/>
  <c r="N43" i="110"/>
  <c r="N42" i="110"/>
  <c r="N41" i="110"/>
  <c r="N40" i="110"/>
  <c r="Q40" i="110" s="1"/>
  <c r="N39" i="110"/>
  <c r="Q39" i="110" s="1"/>
  <c r="N38" i="110"/>
  <c r="N37" i="110"/>
  <c r="G87" i="110"/>
  <c r="F87" i="110"/>
  <c r="F93" i="110" s="1"/>
  <c r="E87" i="110"/>
  <c r="H87" i="110"/>
  <c r="G78" i="110"/>
  <c r="F78" i="110"/>
  <c r="E78" i="110"/>
  <c r="H78" i="110"/>
  <c r="G65" i="110"/>
  <c r="F65" i="110"/>
  <c r="E65" i="110"/>
  <c r="H64" i="110"/>
  <c r="H58" i="110"/>
  <c r="H49" i="110"/>
  <c r="H48" i="110"/>
  <c r="H44" i="110"/>
  <c r="H43" i="110"/>
  <c r="H42" i="110"/>
  <c r="H41" i="110"/>
  <c r="H40" i="110"/>
  <c r="H39" i="110"/>
  <c r="H38" i="110"/>
  <c r="Q38" i="110" s="1"/>
  <c r="H37" i="110"/>
  <c r="Q44" i="110"/>
  <c r="Q60" i="110"/>
  <c r="Q37" i="110"/>
  <c r="Q41" i="110"/>
  <c r="Q49" i="110"/>
  <c r="Q42" i="110"/>
  <c r="Q50" i="110"/>
  <c r="Q62" i="110"/>
  <c r="Q43" i="110"/>
  <c r="Q52" i="110"/>
  <c r="Q48" i="110"/>
  <c r="I65" i="110"/>
  <c r="R44" i="110"/>
  <c r="Q63" i="110"/>
  <c r="Q57" i="110"/>
  <c r="Q56" i="110"/>
  <c r="Q55" i="110"/>
  <c r="Q46" i="110"/>
  <c r="Q47" i="110"/>
  <c r="K93" i="110"/>
  <c r="M93" i="110"/>
  <c r="H65" i="110"/>
  <c r="H93" i="110"/>
  <c r="E93" i="110"/>
  <c r="G93" i="110"/>
  <c r="N78" i="110"/>
  <c r="Q78" i="110"/>
  <c r="N87" i="110"/>
  <c r="Q87" i="110"/>
  <c r="H44" i="102"/>
  <c r="H37" i="102"/>
  <c r="H16" i="102"/>
  <c r="H13" i="102"/>
  <c r="H12" i="102"/>
  <c r="H11" i="102"/>
  <c r="H10" i="102"/>
  <c r="H9" i="102"/>
  <c r="H8" i="102"/>
  <c r="H26" i="102" s="1"/>
  <c r="H7" i="102"/>
  <c r="H6" i="102"/>
  <c r="G43" i="102"/>
  <c r="F44" i="102"/>
  <c r="E44" i="102"/>
  <c r="D44" i="102"/>
  <c r="D49" i="102" s="1"/>
  <c r="G36" i="102"/>
  <c r="F37" i="102"/>
  <c r="E37" i="102"/>
  <c r="D37" i="102"/>
  <c r="F26" i="102"/>
  <c r="E26" i="102"/>
  <c r="D26" i="102"/>
  <c r="G42" i="102"/>
  <c r="G44" i="102" s="1"/>
  <c r="G41" i="102"/>
  <c r="G35" i="102"/>
  <c r="G34" i="102"/>
  <c r="G33" i="102"/>
  <c r="G37" i="102" s="1"/>
  <c r="G32" i="102"/>
  <c r="G25" i="102"/>
  <c r="G24" i="102"/>
  <c r="G23" i="102"/>
  <c r="G22" i="102"/>
  <c r="G21" i="102"/>
  <c r="G20" i="102"/>
  <c r="G19" i="102"/>
  <c r="G18" i="102"/>
  <c r="G17" i="102"/>
  <c r="G16" i="102"/>
  <c r="G15" i="102"/>
  <c r="G14" i="102"/>
  <c r="G13" i="102"/>
  <c r="G12" i="102"/>
  <c r="G11" i="102"/>
  <c r="G10" i="102"/>
  <c r="G9" i="102"/>
  <c r="G8" i="102"/>
  <c r="G7" i="102"/>
  <c r="G26" i="102" s="1"/>
  <c r="G6" i="102"/>
  <c r="E49" i="102"/>
  <c r="F49" i="102"/>
  <c r="C204" i="96"/>
  <c r="C201" i="96"/>
  <c r="C182" i="96"/>
  <c r="C185" i="96" s="1"/>
  <c r="C154" i="96"/>
  <c r="C151" i="96"/>
  <c r="C31" i="96"/>
  <c r="G237" i="96"/>
  <c r="G49" i="102" l="1"/>
  <c r="Q65" i="110"/>
  <c r="Q93" i="110" s="1"/>
  <c r="N184" i="114"/>
  <c r="D184" i="114"/>
  <c r="H49" i="102"/>
  <c r="D92" i="114"/>
  <c r="D95" i="114" s="1"/>
  <c r="D251" i="114" s="1"/>
  <c r="D258" i="114" s="1"/>
  <c r="E34" i="114" s="1"/>
  <c r="E91" i="114"/>
  <c r="D185" i="114"/>
  <c r="R93" i="110"/>
  <c r="E92" i="114"/>
  <c r="E96" i="114" s="1"/>
  <c r="E11" i="114" s="1"/>
  <c r="C94" i="114"/>
  <c r="D9" i="114" s="1"/>
  <c r="E151" i="114"/>
  <c r="C185" i="114"/>
  <c r="N65" i="110"/>
  <c r="N93" i="110" s="1"/>
  <c r="E23" i="114"/>
  <c r="D203" i="114"/>
  <c r="D204" i="114" s="1"/>
  <c r="E24" i="137"/>
  <c r="D244" i="137"/>
  <c r="E36" i="137" s="1"/>
  <c r="E37" i="137" s="1"/>
  <c r="J246" i="137"/>
  <c r="J43" i="137" s="1"/>
  <c r="E29" i="114"/>
  <c r="E204" i="114"/>
  <c r="E30" i="114"/>
  <c r="G30" i="114" s="1"/>
  <c r="H30" i="114"/>
  <c r="D153" i="119"/>
  <c r="N153" i="119"/>
  <c r="E92" i="119"/>
  <c r="D14" i="114"/>
  <c r="D152" i="114"/>
  <c r="J260" i="114"/>
  <c r="J262" i="114" s="1"/>
  <c r="D16" i="114"/>
  <c r="E6" i="114"/>
  <c r="J7" i="114" s="1"/>
  <c r="K98" i="114" l="1"/>
  <c r="K108" i="114" s="1"/>
  <c r="D10" i="114"/>
  <c r="E19" i="114"/>
  <c r="J21" i="114" s="1"/>
  <c r="E185" i="114"/>
  <c r="I40" i="137"/>
  <c r="J40" i="137"/>
  <c r="G29" i="114"/>
  <c r="H29" i="114"/>
  <c r="E152" i="114"/>
  <c r="G109" i="114"/>
  <c r="K113" i="114"/>
  <c r="M148" i="114" s="1"/>
  <c r="M148" i="119" l="1"/>
  <c r="M179" i="119" s="1"/>
  <c r="N153" i="114"/>
  <c r="D153" i="114"/>
  <c r="D154" i="114" s="1"/>
  <c r="J159" i="114"/>
  <c r="J169" i="114" s="1"/>
  <c r="M179" i="114" s="1"/>
  <c r="J188" i="114" s="1"/>
  <c r="J207" i="114" s="1"/>
  <c r="J231" i="114" s="1"/>
  <c r="J213" i="114" l="1"/>
  <c r="E154" i="114"/>
  <c r="E28" i="114"/>
  <c r="G237" i="114"/>
  <c r="D236" i="114"/>
  <c r="G237" i="119" l="1"/>
  <c r="G28" i="114"/>
  <c r="H28" i="114"/>
  <c r="E31" i="114"/>
  <c r="G31" i="114" s="1"/>
  <c r="D243" i="114"/>
  <c r="E36" i="114" s="1"/>
  <c r="E37" i="114" s="1"/>
  <c r="E24" i="114"/>
  <c r="J245" i="114"/>
  <c r="J43" i="114" s="1"/>
  <c r="J245" i="119" l="1"/>
  <c r="I40" i="114"/>
  <c r="J40" i="114"/>
</calcChain>
</file>

<file path=xl/sharedStrings.xml><?xml version="1.0" encoding="utf-8"?>
<sst xmlns="http://schemas.openxmlformats.org/spreadsheetml/2006/main" count="16063" uniqueCount="1160">
  <si>
    <t>H&amp;I</t>
  </si>
  <si>
    <t>PR</t>
  </si>
  <si>
    <t>Donations</t>
  </si>
  <si>
    <t>Liturature</t>
  </si>
  <si>
    <t>Groups</t>
  </si>
  <si>
    <t>Acceptance</t>
  </si>
  <si>
    <t>Exper, Streng,&amp;Hope</t>
  </si>
  <si>
    <t>Survivors</t>
  </si>
  <si>
    <t>New Thought</t>
  </si>
  <si>
    <t>Living Recovery</t>
  </si>
  <si>
    <t>Surrender to Live</t>
  </si>
  <si>
    <t>Together With Vigilance</t>
  </si>
  <si>
    <t>We Came to Believe</t>
  </si>
  <si>
    <t>Wings</t>
  </si>
  <si>
    <t>It Works How and Why</t>
  </si>
  <si>
    <t>We Do Recover</t>
  </si>
  <si>
    <t>Total</t>
  </si>
  <si>
    <t>Amount</t>
  </si>
  <si>
    <t>Budget Account</t>
  </si>
  <si>
    <t>Expense Item</t>
  </si>
  <si>
    <t>Rent</t>
  </si>
  <si>
    <t>ASC</t>
  </si>
  <si>
    <t>UNITY</t>
  </si>
  <si>
    <t>WEB</t>
  </si>
  <si>
    <t>POLICY</t>
  </si>
  <si>
    <t>Storage</t>
  </si>
  <si>
    <t>Communication</t>
  </si>
  <si>
    <t>Phoneline</t>
  </si>
  <si>
    <t>PO BOX</t>
  </si>
  <si>
    <t>Hosting</t>
  </si>
  <si>
    <t>Domain</t>
  </si>
  <si>
    <t>Supplies - MISC</t>
  </si>
  <si>
    <t>PTR INK</t>
  </si>
  <si>
    <t>PTR Paper</t>
  </si>
  <si>
    <t>Misc EXP</t>
  </si>
  <si>
    <t>Meeting List Printing</t>
  </si>
  <si>
    <t>Service Fees</t>
  </si>
  <si>
    <t>Bank FEES- GEN Account</t>
  </si>
  <si>
    <t>Bank FEES- CONV Account</t>
  </si>
  <si>
    <t>Events</t>
  </si>
  <si>
    <t>Event Fund</t>
  </si>
  <si>
    <t>Learning Day Fund</t>
  </si>
  <si>
    <t>RCM</t>
  </si>
  <si>
    <t>MARLCNA Attendance Fund</t>
  </si>
  <si>
    <t>Donated Liturature</t>
  </si>
  <si>
    <t>General Fund</t>
  </si>
  <si>
    <t>Regional Donation Fund</t>
  </si>
  <si>
    <t>Current</t>
  </si>
  <si>
    <t xml:space="preserve">Amount </t>
  </si>
  <si>
    <t>Literature</t>
  </si>
  <si>
    <t>Ready Willing &amp; Able</t>
  </si>
  <si>
    <t>ACTIVITIES</t>
  </si>
  <si>
    <t>ALL</t>
  </si>
  <si>
    <t>POSTAGE</t>
  </si>
  <si>
    <t>INSURANCE - REGION</t>
  </si>
  <si>
    <t xml:space="preserve">ACTIVITIES </t>
  </si>
  <si>
    <t>Events Reserve</t>
  </si>
  <si>
    <t>Donated Lit Reserve</t>
  </si>
  <si>
    <t>Budgeted</t>
  </si>
  <si>
    <t>Month:</t>
  </si>
  <si>
    <t>Total Budgeted Reserves</t>
  </si>
  <si>
    <t>Date</t>
  </si>
  <si>
    <t>Other Deposits/Credits</t>
  </si>
  <si>
    <t>Paid To</t>
  </si>
  <si>
    <t>Bank Statement Reconciliation</t>
  </si>
  <si>
    <t>Income Reconciliation</t>
  </si>
  <si>
    <t>Total Income</t>
  </si>
  <si>
    <t>Other (NOT Groups)</t>
  </si>
  <si>
    <t>Budgeted Reserves</t>
  </si>
  <si>
    <t>Special Savings Fund(s)</t>
  </si>
  <si>
    <t>Total Non-Budgeted Reserves</t>
  </si>
  <si>
    <t>AMOUNT</t>
  </si>
  <si>
    <t>Communication:</t>
  </si>
  <si>
    <t>OTHER *</t>
  </si>
  <si>
    <t>Other *</t>
  </si>
  <si>
    <t>Supplies:</t>
  </si>
  <si>
    <t>Service Fees:</t>
  </si>
  <si>
    <t>Bank</t>
  </si>
  <si>
    <t>Insurance</t>
  </si>
  <si>
    <t>Meeting Lists:</t>
  </si>
  <si>
    <t>For</t>
  </si>
  <si>
    <t>Ck#</t>
  </si>
  <si>
    <t xml:space="preserve">Non-Budgeted Reserves </t>
  </si>
  <si>
    <t xml:space="preserve"> </t>
  </si>
  <si>
    <t xml:space="preserve">                </t>
  </si>
  <si>
    <t>+</t>
  </si>
  <si>
    <t>-</t>
  </si>
  <si>
    <t>General Operating Expense Items</t>
  </si>
  <si>
    <t>Event Expense Items</t>
  </si>
  <si>
    <t>Sub Total Event Expense Items</t>
  </si>
  <si>
    <t>Total Lit Sales</t>
  </si>
  <si>
    <t>Total Donation</t>
  </si>
  <si>
    <t>Available General Fund Balance</t>
  </si>
  <si>
    <t>Payments from Savings Fund(s):</t>
  </si>
  <si>
    <t>Total Savings Fund(s) Expenses</t>
  </si>
  <si>
    <t>Regional Donation Payments</t>
  </si>
  <si>
    <t>Total Regional Donation Payments</t>
  </si>
  <si>
    <t xml:space="preserve">  Donations</t>
  </si>
  <si>
    <t xml:space="preserve">  Literature Sales</t>
  </si>
  <si>
    <t>Check#</t>
  </si>
  <si>
    <t>Donation</t>
  </si>
  <si>
    <t>&lt;--- "Other"</t>
  </si>
  <si>
    <t>Closing Bank Balance</t>
  </si>
  <si>
    <t>Mon</t>
  </si>
  <si>
    <t>Qtrly</t>
  </si>
  <si>
    <t>Yrly</t>
  </si>
  <si>
    <t>FOR</t>
  </si>
  <si>
    <t>Postage</t>
  </si>
  <si>
    <t>P.O.Box</t>
  </si>
  <si>
    <t>Computer</t>
  </si>
  <si>
    <t>Rent:</t>
  </si>
  <si>
    <t>Total Donated Literature this Month</t>
  </si>
  <si>
    <t>Total Lit donated this month</t>
  </si>
  <si>
    <t>Total Lit Sales this month</t>
  </si>
  <si>
    <t>Donated Lit Reserves</t>
  </si>
  <si>
    <t xml:space="preserve">WEBSITE </t>
  </si>
  <si>
    <t xml:space="preserve">STORAGE </t>
  </si>
  <si>
    <t xml:space="preserve">Phoneline </t>
  </si>
  <si>
    <t xml:space="preserve">WebSite </t>
  </si>
  <si>
    <t>Misc Expense Items:</t>
  </si>
  <si>
    <t>Sub Total Gen Operating Expense Items</t>
  </si>
  <si>
    <t>Sub-Total Donated Literature</t>
  </si>
  <si>
    <t>Savings Fund Reserves</t>
  </si>
  <si>
    <t>Events Reserves</t>
  </si>
  <si>
    <t>(from checks and debit card pmts)</t>
  </si>
  <si>
    <t>(from H&amp;I and PR Literature requests)</t>
  </si>
  <si>
    <t>Opening</t>
  </si>
  <si>
    <t>Closing</t>
  </si>
  <si>
    <t>This Month's Regional Donation     +</t>
  </si>
  <si>
    <t>Regional Donation Fund Reconciliation</t>
  </si>
  <si>
    <t>Closing Regional Donation Fund Balance</t>
  </si>
  <si>
    <t>Total Closing Prudent Reserves</t>
  </si>
  <si>
    <t>Page 2</t>
  </si>
  <si>
    <t>Page 1</t>
  </si>
  <si>
    <t>Page 3</t>
  </si>
  <si>
    <t>Page 4</t>
  </si>
  <si>
    <t>(1)</t>
  </si>
  <si>
    <t>(2)</t>
  </si>
  <si>
    <t>NOTES:</t>
  </si>
  <si>
    <t>(1) Taken from Budget</t>
  </si>
  <si>
    <t>(2) Taken from Last Month's Closing</t>
  </si>
  <si>
    <r>
      <t xml:space="preserve">(carried to </t>
    </r>
    <r>
      <rPr>
        <b/>
        <i/>
        <sz val="9"/>
        <color theme="1"/>
        <rFont val="Calibri"/>
        <family val="2"/>
        <scheme val="minor"/>
      </rPr>
      <t>Available General Fund Balance</t>
    </r>
    <r>
      <rPr>
        <sz val="9"/>
        <color theme="1"/>
        <rFont val="Calibri"/>
        <family val="2"/>
        <scheme val="minor"/>
      </rPr>
      <t xml:space="preserve"> Page 3)</t>
    </r>
  </si>
  <si>
    <t>Allocations to Spacial Savings Fund</t>
  </si>
  <si>
    <t>(from Page 1)</t>
  </si>
  <si>
    <t>TREASURER'S REPORT - DETAILS</t>
  </si>
  <si>
    <t>Gen Op Exp Reserves</t>
  </si>
  <si>
    <t>(from Page 2)</t>
  </si>
  <si>
    <t>(to Page 2)</t>
  </si>
  <si>
    <t>(to Page 4)</t>
  </si>
  <si>
    <t>Regional Fund Reserve</t>
  </si>
  <si>
    <t>Opening Regional Fund Reserve</t>
  </si>
  <si>
    <t>(from page 3)</t>
  </si>
  <si>
    <t>TREASURER'S REPORT - SUMMARY</t>
  </si>
  <si>
    <t>Additional Allocations to Savings Funds</t>
  </si>
  <si>
    <t>Donated Literature Reserve</t>
  </si>
  <si>
    <t>Gen Op Exp Reserve</t>
  </si>
  <si>
    <t>Special Savings Fund Reserve</t>
  </si>
  <si>
    <t>Regional Donation Fund Reserve</t>
  </si>
  <si>
    <r>
      <t xml:space="preserve">Outstanding Checks  </t>
    </r>
    <r>
      <rPr>
        <sz val="9"/>
        <color theme="1"/>
        <rFont val="Calibri"/>
        <family val="2"/>
        <scheme val="minor"/>
      </rPr>
      <t>(Statement)</t>
    </r>
  </si>
  <si>
    <t>Opening Bank Balance</t>
  </si>
  <si>
    <t>This Month's Expenses Paid From:</t>
  </si>
  <si>
    <t>Total Expenses Paid This Month</t>
  </si>
  <si>
    <r>
      <t xml:space="preserve">NOTE: </t>
    </r>
    <r>
      <rPr>
        <b/>
        <sz val="9"/>
        <color theme="1"/>
        <rFont val="Calibri"/>
        <family val="2"/>
        <scheme val="minor"/>
      </rPr>
      <t xml:space="preserve"> Per BeeHive ASC Policy, there should be no left over Cash-On-Hand at the Close of the month</t>
    </r>
  </si>
  <si>
    <r>
      <t xml:space="preserve">NOTE: </t>
    </r>
    <r>
      <rPr>
        <b/>
        <sz val="9"/>
        <color theme="1"/>
        <rFont val="Calibri"/>
        <family val="2"/>
        <scheme val="minor"/>
      </rPr>
      <t xml:space="preserve"> Per BeeHive ASC Policy, there should be no Available Cash-On-Hand at the Close of the month</t>
    </r>
  </si>
  <si>
    <t xml:space="preserve">    </t>
  </si>
  <si>
    <t xml:space="preserve">  </t>
  </si>
  <si>
    <t>TREASURER'S REPORT - Data Entry Form</t>
  </si>
  <si>
    <t xml:space="preserve">Bank Statement Balance as of: </t>
  </si>
  <si>
    <t xml:space="preserve"> (Ending Balance Date)</t>
  </si>
  <si>
    <t>Outstanding Checks / Debits</t>
  </si>
  <si>
    <t>Debit Pmts included in Statement Balance</t>
  </si>
  <si>
    <t>Payment</t>
  </si>
  <si>
    <t>/</t>
  </si>
  <si>
    <t>Income</t>
  </si>
  <si>
    <t>Other Income</t>
  </si>
  <si>
    <t>&lt;--- Total Other</t>
  </si>
  <si>
    <t>Opening Prudent Reserves</t>
  </si>
  <si>
    <t>(2) Taken from Last Month's Treas Rpt - CLOSING Prudent Reserves</t>
  </si>
  <si>
    <t>Expenses paid/allocated from the GENERAL FUND / BUDGETED PRUDENT RESERVES</t>
  </si>
  <si>
    <t>Expenses paid from Savings Fund(s)</t>
  </si>
  <si>
    <t>Expenses paid from Regional Donation Fund</t>
  </si>
  <si>
    <t>2018-2019</t>
  </si>
  <si>
    <t>Budget/Reserve</t>
  </si>
  <si>
    <t>Generally Paid Out</t>
  </si>
  <si>
    <t>Notes/Comments</t>
  </si>
  <si>
    <t xml:space="preserve"> Account</t>
  </si>
  <si>
    <t>Mthly</t>
  </si>
  <si>
    <t>continue to next page….</t>
  </si>
  <si>
    <t>Additional funds were taken from other Budgeted Reserves !!!</t>
  </si>
  <si>
    <t>General Expenses are covered…</t>
  </si>
  <si>
    <r>
      <t xml:space="preserve">!!! Attention !! Expenses exceed </t>
    </r>
    <r>
      <rPr>
        <i/>
        <sz val="11"/>
        <color theme="1"/>
        <rFont val="Calibri"/>
        <family val="2"/>
        <scheme val="minor"/>
      </rPr>
      <t>Gen Op Exp Reserves</t>
    </r>
    <r>
      <rPr>
        <sz val="11"/>
        <color theme="1"/>
        <rFont val="Calibri"/>
        <family val="2"/>
        <scheme val="minor"/>
      </rPr>
      <t xml:space="preserve"> of $689 !!!!</t>
    </r>
  </si>
  <si>
    <t xml:space="preserve">Opening General Fund Balance </t>
  </si>
  <si>
    <t>Opening General Fund Balance  (Opening Available Balance - Opening Prudent Reserves)</t>
  </si>
  <si>
    <r>
      <t>!!! Operating from</t>
    </r>
    <r>
      <rPr>
        <b/>
        <sz val="11"/>
        <color theme="1"/>
        <rFont val="Calibri"/>
        <family val="2"/>
        <scheme val="minor"/>
      </rPr>
      <t xml:space="preserve"> </t>
    </r>
    <r>
      <rPr>
        <sz val="11"/>
        <color theme="1"/>
        <rFont val="Calibri"/>
        <family val="2"/>
        <scheme val="minor"/>
      </rPr>
      <t>Prudent Reserves ONLY !!!!!</t>
    </r>
  </si>
  <si>
    <t xml:space="preserve">Opening Available Balance   (Starting Bank Balance + Total Donation)         </t>
  </si>
  <si>
    <t xml:space="preserve"> -----------&gt;  (to page 4)     </t>
  </si>
  <si>
    <r>
      <rPr>
        <b/>
        <sz val="11"/>
        <color theme="1"/>
        <rFont val="Calibri"/>
        <family val="2"/>
        <scheme val="minor"/>
      </rPr>
      <t xml:space="preserve"> Opening Bank Balance</t>
    </r>
    <r>
      <rPr>
        <sz val="11"/>
        <color theme="1"/>
        <rFont val="Calibri"/>
        <family val="2"/>
        <scheme val="minor"/>
      </rPr>
      <t xml:space="preserve">  (Statement Balance - Outstanding Checks)</t>
    </r>
  </si>
  <si>
    <t xml:space="preserve">Total Outstanding </t>
  </si>
  <si>
    <t>Bank Statement Balance  as of:</t>
  </si>
  <si>
    <t>CURRENT</t>
  </si>
  <si>
    <t xml:space="preserve">IF FULL </t>
  </si>
  <si>
    <t>Bank Statement Balance as of:</t>
  </si>
  <si>
    <t>END of REPORT</t>
  </si>
  <si>
    <t xml:space="preserve">Amount  </t>
  </si>
  <si>
    <t>Total Expenses/Debits</t>
  </si>
  <si>
    <t>Closing Bank Balance   (total funds in account)</t>
  </si>
  <si>
    <t>Overdrawn</t>
  </si>
  <si>
    <t>If the reader desires a more in depth view of the Area's finances for the month, it may be found in the</t>
  </si>
  <si>
    <r>
      <t xml:space="preserve">This page contains only a general </t>
    </r>
    <r>
      <rPr>
        <b/>
        <i/>
        <sz val="11"/>
        <color theme="1"/>
        <rFont val="Calibri"/>
        <family val="2"/>
        <scheme val="minor"/>
      </rPr>
      <t>summary</t>
    </r>
    <r>
      <rPr>
        <sz val="11"/>
        <color theme="1"/>
        <rFont val="Calibri"/>
        <family val="2"/>
        <scheme val="minor"/>
      </rPr>
      <t xml:space="preserve"> of the BeeHive Area financial transactions of the month indicated.</t>
    </r>
  </si>
  <si>
    <r>
      <rPr>
        <b/>
        <i/>
        <sz val="11"/>
        <color theme="1"/>
        <rFont val="Calibri"/>
        <family val="2"/>
        <scheme val="minor"/>
      </rPr>
      <t>detailed</t>
    </r>
    <r>
      <rPr>
        <sz val="11"/>
        <color theme="1"/>
        <rFont val="Calibri"/>
        <family val="2"/>
        <scheme val="minor"/>
      </rPr>
      <t xml:space="preserve"> report contained in the following pages.</t>
    </r>
  </si>
  <si>
    <t>Literature Re-Supply Fund Reserve</t>
  </si>
  <si>
    <t>Lit Re-Supply Fund Reserve</t>
  </si>
  <si>
    <t>Paid from Lit Re-Supply Fund</t>
  </si>
  <si>
    <t>Opening Lit Re-Supply Fund Bal</t>
  </si>
  <si>
    <t>Lit Re-Supply Fund</t>
  </si>
  <si>
    <t>Lit Re-Supply Reserve</t>
  </si>
  <si>
    <t>Expenses paid from Literature Re-Supply Fund</t>
  </si>
  <si>
    <t>Total Income (Deposits + Credits)</t>
  </si>
  <si>
    <t>Total Income This Month</t>
  </si>
  <si>
    <t>This Month's Income:</t>
  </si>
  <si>
    <t>Hosting - HostGator</t>
  </si>
  <si>
    <t>Literature Open Orders Re-Supply Fund Reconciliation</t>
  </si>
  <si>
    <t>FireWall - HostGator</t>
  </si>
  <si>
    <t>1520</t>
  </si>
  <si>
    <t>SiteLock</t>
  </si>
  <si>
    <t>1528</t>
  </si>
  <si>
    <t>Budgeted (1)</t>
  </si>
  <si>
    <t>Opening (2)</t>
  </si>
  <si>
    <r>
      <t xml:space="preserve">Total </t>
    </r>
    <r>
      <rPr>
        <b/>
        <i/>
        <sz val="10"/>
        <color theme="1"/>
        <rFont val="Calibri"/>
        <family val="2"/>
        <scheme val="minor"/>
      </rPr>
      <t xml:space="preserve">Prudent Reserves          </t>
    </r>
    <r>
      <rPr>
        <sz val="10"/>
        <color theme="1"/>
        <rFont val="Calibri"/>
        <family val="2"/>
        <scheme val="minor"/>
      </rPr>
      <t xml:space="preserve"> </t>
    </r>
    <r>
      <rPr>
        <b/>
        <sz val="10"/>
        <color theme="1"/>
        <rFont val="Calibri"/>
        <family val="2"/>
        <scheme val="minor"/>
      </rPr>
      <t xml:space="preserve"> -</t>
    </r>
  </si>
  <si>
    <t>-------</t>
  </si>
  <si>
    <t>Resv Spent</t>
  </si>
  <si>
    <t>Closing Events Reserve</t>
  </si>
  <si>
    <t>(from page 1)</t>
  </si>
  <si>
    <t>Donated Literature Expenses:</t>
  </si>
  <si>
    <t>Opening Savings Fund Reserves</t>
  </si>
  <si>
    <t xml:space="preserve"> &lt;------------</t>
  </si>
  <si>
    <t>Closing Lit Re-Supply Fund Balance</t>
  </si>
  <si>
    <t>Total Lit Open Orders Paid this month</t>
  </si>
  <si>
    <t>General Operating Expenses:</t>
  </si>
  <si>
    <t>&lt;------------</t>
  </si>
  <si>
    <t>-----------------------------------------------------------------------&gt;</t>
  </si>
  <si>
    <t>(to Page 3)</t>
  </si>
  <si>
    <t>&lt;------------ (from Page 1)</t>
  </si>
  <si>
    <t>Spent</t>
  </si>
  <si>
    <t>Opening  Reserves</t>
  </si>
  <si>
    <t>Budget</t>
  </si>
  <si>
    <t>Gen Op Exp Reserves Reconciliation:</t>
  </si>
  <si>
    <t>Closing  Reserves</t>
  </si>
  <si>
    <t>Opening Reserves</t>
  </si>
  <si>
    <t>Available General Fund Balance       --------------------------------------------------------------&gt;</t>
  </si>
  <si>
    <t>Closing Don Lit Reserves</t>
  </si>
  <si>
    <t>Available General Fund Balance   -------------------------------------------------------------&gt;</t>
  </si>
  <si>
    <t>This Month's H&amp;I, PR Literature Order</t>
  </si>
  <si>
    <t>Closing Savings Fund Reserves</t>
  </si>
  <si>
    <t xml:space="preserve"> &lt;------------  (from page 1)</t>
  </si>
  <si>
    <r>
      <t xml:space="preserve">  --------&gt; may not exceed the </t>
    </r>
    <r>
      <rPr>
        <b/>
        <i/>
        <sz val="10"/>
        <color theme="1"/>
        <rFont val="Calibri"/>
        <family val="2"/>
        <scheme val="minor"/>
      </rPr>
      <t>Available General Fund Balance</t>
    </r>
    <r>
      <rPr>
        <sz val="10"/>
        <color theme="1"/>
        <rFont val="Calibri"/>
        <family val="2"/>
        <scheme val="minor"/>
      </rPr>
      <t xml:space="preserve"> above</t>
    </r>
  </si>
  <si>
    <t>&lt;-----------</t>
  </si>
  <si>
    <t>&lt;----- (from Page 1)</t>
  </si>
  <si>
    <t>Prudent Reserves Reconciliation:</t>
  </si>
  <si>
    <t xml:space="preserve"> Can not allocate MORE than amount SPENT !!!</t>
  </si>
  <si>
    <t>Closing Available General Fund Balance (Cash-on-Hand)</t>
  </si>
  <si>
    <t>Available General Fund Balance  -----------------------------------------&gt;</t>
  </si>
  <si>
    <t>Budgeted Expense Reconciliation (cont)</t>
  </si>
  <si>
    <t>Non-Budgeted Expense Reconciliation:</t>
  </si>
  <si>
    <t>Savings Fund(S) Reconciliation:</t>
  </si>
  <si>
    <t>Budgeted Expense Reconciliation</t>
  </si>
  <si>
    <t>&lt;---------- (from Page 1)</t>
  </si>
  <si>
    <t>This Month's Allocation to Regional Donation Fund</t>
  </si>
  <si>
    <t>Debit Payments Included in Bank Statement</t>
  </si>
  <si>
    <t xml:space="preserve">Acceptance        </t>
  </si>
  <si>
    <t xml:space="preserve">New Thought       </t>
  </si>
  <si>
    <t xml:space="preserve"> Wings               </t>
  </si>
  <si>
    <t xml:space="preserve">                                  </t>
  </si>
  <si>
    <t>Interim Don Lit Reserves</t>
  </si>
  <si>
    <t>Interim Events Reserves</t>
  </si>
  <si>
    <t xml:space="preserve">Survivors           </t>
  </si>
  <si>
    <t>Int G-F Bal</t>
  </si>
  <si>
    <t>Gen Fund</t>
  </si>
  <si>
    <t>Reserves</t>
  </si>
  <si>
    <t>Interim Reserves</t>
  </si>
  <si>
    <t>Additional allocation from General Fund</t>
  </si>
  <si>
    <t>Paid From:</t>
  </si>
  <si>
    <t>Amount added to Reserves</t>
  </si>
  <si>
    <r>
      <t xml:space="preserve">------------&gt; (to </t>
    </r>
    <r>
      <rPr>
        <b/>
        <i/>
        <u/>
        <sz val="10"/>
        <color theme="1"/>
        <rFont val="Calibri"/>
        <family val="2"/>
        <scheme val="minor"/>
      </rPr>
      <t>Closing</t>
    </r>
    <r>
      <rPr>
        <b/>
        <i/>
        <sz val="10"/>
        <color theme="1"/>
        <rFont val="Calibri"/>
        <family val="2"/>
        <scheme val="minor"/>
      </rPr>
      <t xml:space="preserve"> Gen Op Exp Reserves - Summary Page</t>
    </r>
    <r>
      <rPr>
        <sz val="10"/>
        <color theme="1"/>
        <rFont val="Calibri"/>
        <family val="2"/>
        <scheme val="minor"/>
      </rPr>
      <t>)</t>
    </r>
  </si>
  <si>
    <r>
      <rPr>
        <sz val="10"/>
        <color theme="1"/>
        <rFont val="Calibri"/>
        <family val="2"/>
        <scheme val="minor"/>
      </rPr>
      <t xml:space="preserve">Enter a + value </t>
    </r>
    <r>
      <rPr>
        <i/>
        <sz val="10"/>
        <color theme="1"/>
        <rFont val="Calibri"/>
        <family val="2"/>
        <scheme val="minor"/>
      </rPr>
      <t>ONLY</t>
    </r>
  </si>
  <si>
    <t>Events Expense Reserve Reconciliction:</t>
  </si>
  <si>
    <t>Events Expenses :</t>
  </si>
  <si>
    <r>
      <t xml:space="preserve">&lt;---- Includes amount </t>
    </r>
    <r>
      <rPr>
        <b/>
        <i/>
        <sz val="10"/>
        <color theme="1"/>
        <rFont val="Calibri"/>
        <family val="2"/>
        <scheme val="minor"/>
      </rPr>
      <t>Paid From: Reserves</t>
    </r>
    <r>
      <rPr>
        <sz val="10"/>
        <color theme="1"/>
        <rFont val="Calibri"/>
        <family val="2"/>
        <scheme val="minor"/>
      </rPr>
      <t xml:space="preserve"> above</t>
    </r>
  </si>
  <si>
    <r>
      <t xml:space="preserve">------------&gt; (to </t>
    </r>
    <r>
      <rPr>
        <b/>
        <i/>
        <u/>
        <sz val="10"/>
        <color theme="1"/>
        <rFont val="Calibri"/>
        <family val="2"/>
        <scheme val="minor"/>
      </rPr>
      <t>Closing</t>
    </r>
    <r>
      <rPr>
        <b/>
        <i/>
        <sz val="10"/>
        <color theme="1"/>
        <rFont val="Calibri"/>
        <family val="2"/>
        <scheme val="minor"/>
      </rPr>
      <t xml:space="preserve"> Events Reserves - Summary Page</t>
    </r>
    <r>
      <rPr>
        <sz val="10"/>
        <color theme="1"/>
        <rFont val="Calibri"/>
        <family val="2"/>
        <scheme val="minor"/>
      </rPr>
      <t>)</t>
    </r>
  </si>
  <si>
    <t>Donated Literature Reserves Reconciliation:</t>
  </si>
  <si>
    <t>&lt;---- Includes this month's Donated Literature from above</t>
  </si>
  <si>
    <t xml:space="preserve">   </t>
  </si>
  <si>
    <r>
      <t xml:space="preserve"> -----------&gt;  (to </t>
    </r>
    <r>
      <rPr>
        <b/>
        <u/>
        <sz val="10"/>
        <color theme="1"/>
        <rFont val="Calibri"/>
        <family val="2"/>
        <scheme val="minor"/>
      </rPr>
      <t>Closing</t>
    </r>
    <r>
      <rPr>
        <b/>
        <sz val="10"/>
        <color theme="1"/>
        <rFont val="Calibri"/>
        <family val="2"/>
        <scheme val="minor"/>
      </rPr>
      <t xml:space="preserve"> </t>
    </r>
    <r>
      <rPr>
        <b/>
        <i/>
        <sz val="10"/>
        <color theme="1"/>
        <rFont val="Calibri"/>
        <family val="2"/>
        <scheme val="minor"/>
      </rPr>
      <t>Donated Lit Reserve</t>
    </r>
    <r>
      <rPr>
        <b/>
        <sz val="10"/>
        <color theme="1"/>
        <rFont val="Calibri"/>
        <family val="2"/>
        <scheme val="minor"/>
      </rPr>
      <t xml:space="preserve"> - Summary Page</t>
    </r>
    <r>
      <rPr>
        <sz val="10"/>
        <color theme="1"/>
        <rFont val="Calibri"/>
        <family val="2"/>
        <scheme val="minor"/>
      </rPr>
      <t>)</t>
    </r>
  </si>
  <si>
    <r>
      <t xml:space="preserve"> ---&gt;  added to the</t>
    </r>
    <r>
      <rPr>
        <b/>
        <i/>
        <sz val="10"/>
        <color theme="1"/>
        <rFont val="Calibri"/>
        <family val="2"/>
        <scheme val="minor"/>
      </rPr>
      <t xml:space="preserve"> Lit Re-Supply Fund Reserve </t>
    </r>
    <r>
      <rPr>
        <sz val="10"/>
        <color theme="1"/>
        <rFont val="Calibri"/>
        <family val="2"/>
        <scheme val="minor"/>
      </rPr>
      <t>- Page 4</t>
    </r>
  </si>
  <si>
    <r>
      <t xml:space="preserve"> ----------------&gt; (to </t>
    </r>
    <r>
      <rPr>
        <b/>
        <u/>
        <sz val="10"/>
        <color theme="1"/>
        <rFont val="Calibri"/>
        <family val="2"/>
        <scheme val="minor"/>
      </rPr>
      <t>Closing</t>
    </r>
    <r>
      <rPr>
        <sz val="10"/>
        <color theme="1"/>
        <rFont val="Calibri"/>
        <family val="2"/>
        <scheme val="minor"/>
      </rPr>
      <t xml:space="preserve"> </t>
    </r>
    <r>
      <rPr>
        <b/>
        <i/>
        <sz val="10"/>
        <color theme="1"/>
        <rFont val="Calibri"/>
        <family val="2"/>
        <scheme val="minor"/>
      </rPr>
      <t xml:space="preserve">Special Savings Fund(s) </t>
    </r>
    <r>
      <rPr>
        <b/>
        <sz val="10"/>
        <color theme="1"/>
        <rFont val="Calibri"/>
        <family val="2"/>
        <scheme val="minor"/>
      </rPr>
      <t>Reserve</t>
    </r>
    <r>
      <rPr>
        <sz val="10"/>
        <color theme="1"/>
        <rFont val="Calibri"/>
        <family val="2"/>
        <scheme val="minor"/>
      </rPr>
      <t xml:space="preserve"> - Summary Page)</t>
    </r>
  </si>
  <si>
    <r>
      <t xml:space="preserve"> ----------------&gt; (to </t>
    </r>
    <r>
      <rPr>
        <b/>
        <u/>
        <sz val="10"/>
        <color theme="1"/>
        <rFont val="Calibri"/>
        <family val="2"/>
        <scheme val="minor"/>
      </rPr>
      <t>Closing</t>
    </r>
    <r>
      <rPr>
        <sz val="10"/>
        <color theme="1"/>
        <rFont val="Calibri"/>
        <family val="2"/>
        <scheme val="minor"/>
      </rPr>
      <t xml:space="preserve"> </t>
    </r>
    <r>
      <rPr>
        <b/>
        <i/>
        <sz val="10"/>
        <color theme="1"/>
        <rFont val="Calibri"/>
        <family val="2"/>
        <scheme val="minor"/>
      </rPr>
      <t xml:space="preserve">Regional Donation Fund </t>
    </r>
    <r>
      <rPr>
        <b/>
        <sz val="10"/>
        <color theme="1"/>
        <rFont val="Calibri"/>
        <family val="2"/>
        <scheme val="minor"/>
      </rPr>
      <t>Reserve</t>
    </r>
    <r>
      <rPr>
        <sz val="10"/>
        <color theme="1"/>
        <rFont val="Calibri"/>
        <family val="2"/>
        <scheme val="minor"/>
      </rPr>
      <t xml:space="preserve"> - Summary Page)</t>
    </r>
  </si>
  <si>
    <r>
      <t xml:space="preserve"> &lt;--------------  from </t>
    </r>
    <r>
      <rPr>
        <b/>
        <i/>
        <sz val="10"/>
        <color theme="1"/>
        <rFont val="Calibri"/>
        <family val="2"/>
        <scheme val="minor"/>
      </rPr>
      <t>Available General Fund Balance</t>
    </r>
    <r>
      <rPr>
        <sz val="10"/>
        <color theme="1"/>
        <rFont val="Calibri"/>
        <family val="2"/>
        <scheme val="minor"/>
      </rPr>
      <t xml:space="preserve"> above</t>
    </r>
  </si>
  <si>
    <r>
      <rPr>
        <b/>
        <sz val="10"/>
        <color theme="1"/>
        <rFont val="Calibri"/>
        <family val="2"/>
        <scheme val="minor"/>
      </rPr>
      <t>Note:</t>
    </r>
    <r>
      <rPr>
        <sz val="10"/>
        <color theme="1"/>
        <rFont val="Calibri"/>
        <family val="2"/>
        <scheme val="minor"/>
      </rPr>
      <t xml:space="preserve"> per BeeHive ASC Policy remaiming General Fund is allocated to the Regional Donation Fund</t>
    </r>
  </si>
  <si>
    <r>
      <t xml:space="preserve"> ----------------&gt; (to </t>
    </r>
    <r>
      <rPr>
        <b/>
        <u/>
        <sz val="10"/>
        <color theme="1"/>
        <rFont val="Calibri"/>
        <family val="2"/>
        <scheme val="minor"/>
      </rPr>
      <t>Closing</t>
    </r>
    <r>
      <rPr>
        <sz val="10"/>
        <color theme="1"/>
        <rFont val="Calibri"/>
        <family val="2"/>
        <scheme val="minor"/>
      </rPr>
      <t xml:space="preserve"> </t>
    </r>
    <r>
      <rPr>
        <b/>
        <i/>
        <sz val="10"/>
        <color theme="1"/>
        <rFont val="Calibri"/>
        <family val="2"/>
        <scheme val="minor"/>
      </rPr>
      <t xml:space="preserve">Lit Re-Supply Fund </t>
    </r>
    <r>
      <rPr>
        <b/>
        <sz val="10"/>
        <color theme="1"/>
        <rFont val="Calibri"/>
        <family val="2"/>
        <scheme val="minor"/>
      </rPr>
      <t>Reserve</t>
    </r>
    <r>
      <rPr>
        <sz val="10"/>
        <color theme="1"/>
        <rFont val="Calibri"/>
        <family val="2"/>
        <scheme val="minor"/>
      </rPr>
      <t xml:space="preserve"> - Summary Page)</t>
    </r>
  </si>
  <si>
    <r>
      <t xml:space="preserve">Closing Available Cash On Hand  </t>
    </r>
    <r>
      <rPr>
        <sz val="12"/>
        <color theme="1"/>
        <rFont val="Calibri"/>
        <family val="2"/>
        <scheme val="minor"/>
      </rPr>
      <t xml:space="preserve">(Closing Bank Balance - Closing </t>
    </r>
    <r>
      <rPr>
        <i/>
        <sz val="12"/>
        <color theme="1"/>
        <rFont val="Calibri"/>
        <family val="2"/>
        <scheme val="minor"/>
      </rPr>
      <t>Current</t>
    </r>
    <r>
      <rPr>
        <sz val="12"/>
        <color theme="1"/>
        <rFont val="Calibri"/>
        <family val="2"/>
        <scheme val="minor"/>
      </rPr>
      <t xml:space="preserve"> Reserves)</t>
    </r>
  </si>
  <si>
    <t>CK# entered for Checks; Date entered for Debit Card pmts</t>
  </si>
  <si>
    <t xml:space="preserve">Autopay via Visa Debit Card </t>
  </si>
  <si>
    <t xml:space="preserve">Autopay via Electronic Funds Transfer </t>
  </si>
  <si>
    <t>Code Scan -HostGator</t>
  </si>
  <si>
    <t xml:space="preserve">      This month's Opening Reserves were</t>
  </si>
  <si>
    <t xml:space="preserve">      last month's Closing Reserves.</t>
  </si>
  <si>
    <t xml:space="preserve">      This month's Closing Reserves become</t>
  </si>
  <si>
    <t xml:space="preserve">       next month's Opening Reserves.</t>
  </si>
  <si>
    <t>% Full</t>
  </si>
  <si>
    <t xml:space="preserve">   Note:</t>
  </si>
  <si>
    <t>Supplies</t>
  </si>
  <si>
    <t>Misc.</t>
  </si>
  <si>
    <t>DIRECTIONS:</t>
  </si>
  <si>
    <r>
      <t>expense seems to fit best and then enter:  your Sub-Committee Name in the "</t>
    </r>
    <r>
      <rPr>
        <b/>
        <sz val="8"/>
        <color theme="1"/>
        <rFont val="Calibri"/>
        <family val="2"/>
        <scheme val="minor"/>
      </rPr>
      <t>For</t>
    </r>
    <r>
      <rPr>
        <sz val="8"/>
        <color theme="1"/>
        <rFont val="Calibri"/>
        <family val="2"/>
        <scheme val="minor"/>
      </rPr>
      <t>" space;  a description of the expense in the "</t>
    </r>
    <r>
      <rPr>
        <b/>
        <sz val="8"/>
        <color theme="1"/>
        <rFont val="Calibri"/>
        <family val="2"/>
        <scheme val="minor"/>
      </rPr>
      <t>Expense Item</t>
    </r>
    <r>
      <rPr>
        <sz val="8"/>
        <color theme="1"/>
        <rFont val="Calibri"/>
        <family val="2"/>
        <scheme val="minor"/>
      </rPr>
      <t>" space;</t>
    </r>
  </si>
  <si>
    <r>
      <t xml:space="preserve">For a new expense which was </t>
    </r>
    <r>
      <rPr>
        <b/>
        <i/>
        <sz val="8"/>
        <color theme="1"/>
        <rFont val="Calibri"/>
        <family val="2"/>
        <scheme val="minor"/>
      </rPr>
      <t>NOT</t>
    </r>
    <r>
      <rPr>
        <sz val="8"/>
        <color theme="1"/>
        <rFont val="Calibri"/>
        <family val="2"/>
        <scheme val="minor"/>
      </rPr>
      <t xml:space="preserve"> budgeted in 2018-2019, pick a</t>
    </r>
    <r>
      <rPr>
        <i/>
        <sz val="8"/>
        <color theme="1"/>
        <rFont val="Calibri"/>
        <family val="2"/>
        <scheme val="minor"/>
      </rPr>
      <t xml:space="preserve"> blank</t>
    </r>
    <r>
      <rPr>
        <sz val="8"/>
        <color theme="1"/>
        <rFont val="Calibri"/>
        <family val="2"/>
        <scheme val="minor"/>
      </rPr>
      <t xml:space="preserve"> line under the "</t>
    </r>
    <r>
      <rPr>
        <b/>
        <sz val="8"/>
        <color theme="1"/>
        <rFont val="Calibri"/>
        <family val="2"/>
        <scheme val="minor"/>
      </rPr>
      <t>Budget/Reserve Account</t>
    </r>
    <r>
      <rPr>
        <sz val="8"/>
        <color theme="1"/>
        <rFont val="Calibri"/>
        <family val="2"/>
        <scheme val="minor"/>
      </rPr>
      <t>" (Rent, Supplies, Misc., etc) where the</t>
    </r>
  </si>
  <si>
    <r>
      <t>"</t>
    </r>
    <r>
      <rPr>
        <b/>
        <sz val="8"/>
        <color theme="1"/>
        <rFont val="Calibri"/>
        <family val="2"/>
        <scheme val="minor"/>
      </rPr>
      <t>Expense Items</t>
    </r>
    <r>
      <rPr>
        <sz val="8"/>
        <color theme="1"/>
        <rFont val="Calibri"/>
        <family val="2"/>
        <scheme val="minor"/>
      </rPr>
      <t xml:space="preserve">" identified in the 2018-2019 Budget, which we anticipate to continue for 2019-2020 have been filled in for convienience. </t>
    </r>
  </si>
  <si>
    <t>Chairperson:  ________________________________________</t>
  </si>
  <si>
    <t>This completed form is to be submitted at the May, 2019 BHASC Meeting.</t>
  </si>
  <si>
    <t>Notes</t>
  </si>
  <si>
    <t>Budgeted Non-Operating Expense</t>
  </si>
  <si>
    <t>Budgeted Operating Expense</t>
  </si>
  <si>
    <t>Meeting Rent</t>
  </si>
  <si>
    <t>Monthly Meeting Rent</t>
  </si>
  <si>
    <t xml:space="preserve"> 2018-2019 BUDGET</t>
  </si>
  <si>
    <t>(Committee)</t>
  </si>
  <si>
    <t xml:space="preserve"> 2019-2020 BUDGET INPUT  FOR (Committee):_________________________________</t>
  </si>
  <si>
    <t>Literature re-supply fund</t>
  </si>
  <si>
    <t>1. How often the expense is paid out.</t>
  </si>
  <si>
    <t>Printing</t>
  </si>
  <si>
    <t xml:space="preserve">10. Cover H&amp;I and PR Literature orders </t>
  </si>
  <si>
    <t>for a 3 month period.</t>
  </si>
  <si>
    <t>3. Ths is total budgeted for Postage. One mass-mailing could excede this.</t>
  </si>
  <si>
    <t xml:space="preserve">2. This is only RENT for Committee Meetings and storage. </t>
  </si>
  <si>
    <t>Any rental for an activity or event would belong under EVENTS Account.</t>
  </si>
  <si>
    <t>4. No Sub-Committee budgeted for any supplies in 2018-2019.</t>
  </si>
  <si>
    <t>6. Per Region, the "suggested" amount per Area, is $15.00 monthly ($180/yr).</t>
  </si>
  <si>
    <t>5. the only Printing Expense budgeted in 2018-2019, were the Meeting Lists.</t>
  </si>
  <si>
    <t>7. Meant as "seed money" for Events. The event(s) should try to recoup costs.</t>
  </si>
  <si>
    <t>8. Just enough to rent a basic space for it.</t>
  </si>
  <si>
    <t>9. Cover partial reimbursement for RCM/Alt-RCM attendance.</t>
  </si>
  <si>
    <r>
      <t>2018-2019 under "</t>
    </r>
    <r>
      <rPr>
        <b/>
        <sz val="8"/>
        <color theme="1"/>
        <rFont val="Calibri"/>
        <family val="2"/>
        <scheme val="minor"/>
      </rPr>
      <t>GENERALLY PAID OUT</t>
    </r>
    <r>
      <rPr>
        <sz val="8"/>
        <color theme="1"/>
        <rFont val="Calibri"/>
        <family val="2"/>
        <scheme val="minor"/>
      </rPr>
      <t>".</t>
    </r>
  </si>
  <si>
    <r>
      <t>If there is no change for the 2019-2020 budget year, just write "</t>
    </r>
    <r>
      <rPr>
        <b/>
        <sz val="8"/>
        <color theme="1"/>
        <rFont val="Calibri"/>
        <family val="2"/>
        <scheme val="minor"/>
      </rPr>
      <t>SAME</t>
    </r>
    <r>
      <rPr>
        <sz val="8"/>
        <color theme="1"/>
        <rFont val="Calibri"/>
        <family val="2"/>
        <scheme val="minor"/>
      </rPr>
      <t>" in the appropriate space under "</t>
    </r>
    <r>
      <rPr>
        <b/>
        <sz val="8"/>
        <color theme="1"/>
        <rFont val="Calibri"/>
        <family val="2"/>
        <scheme val="minor"/>
      </rPr>
      <t>GENERALLY PAID OUT</t>
    </r>
    <r>
      <rPr>
        <sz val="8"/>
        <color theme="1"/>
        <rFont val="Calibri"/>
        <family val="2"/>
        <scheme val="minor"/>
      </rPr>
      <t xml:space="preserve">" on </t>
    </r>
    <r>
      <rPr>
        <b/>
        <i/>
        <sz val="8"/>
        <color theme="1"/>
        <rFont val="Calibri"/>
        <family val="2"/>
        <scheme val="minor"/>
      </rPr>
      <t>this form</t>
    </r>
    <r>
      <rPr>
        <sz val="8"/>
        <color theme="1"/>
        <rFont val="Calibri"/>
        <family val="2"/>
        <scheme val="minor"/>
      </rPr>
      <t>.</t>
    </r>
  </si>
  <si>
    <r>
      <t xml:space="preserve">Using the </t>
    </r>
    <r>
      <rPr>
        <b/>
        <sz val="8"/>
        <color theme="1"/>
        <rFont val="Calibri"/>
        <family val="2"/>
        <scheme val="minor"/>
      </rPr>
      <t>2018-2019  BUDGET</t>
    </r>
    <r>
      <rPr>
        <sz val="8"/>
        <color theme="1"/>
        <rFont val="Calibri"/>
        <family val="2"/>
        <scheme val="minor"/>
      </rPr>
      <t xml:space="preserve"> sheet (attached), look up your Sub-Committee (under "</t>
    </r>
    <r>
      <rPr>
        <b/>
        <sz val="8"/>
        <color theme="1"/>
        <rFont val="Calibri"/>
        <family val="2"/>
        <scheme val="minor"/>
      </rPr>
      <t>FOR</t>
    </r>
    <r>
      <rPr>
        <sz val="8"/>
        <color theme="1"/>
        <rFont val="Calibri"/>
        <family val="2"/>
        <scheme val="minor"/>
      </rPr>
      <t xml:space="preserve">") and then see the amount budgeted for each item for </t>
    </r>
  </si>
  <si>
    <r>
      <t>If there is a change, write the NEW dollar amount in the appropriate space under "</t>
    </r>
    <r>
      <rPr>
        <b/>
        <sz val="8"/>
        <color theme="1"/>
        <rFont val="Calibri"/>
        <family val="2"/>
        <scheme val="minor"/>
      </rPr>
      <t>GENERALLY PAID OUT</t>
    </r>
    <r>
      <rPr>
        <sz val="8"/>
        <color theme="1"/>
        <rFont val="Calibri"/>
        <family val="2"/>
        <scheme val="minor"/>
      </rPr>
      <t xml:space="preserve">" on </t>
    </r>
    <r>
      <rPr>
        <b/>
        <i/>
        <sz val="8"/>
        <color theme="1"/>
        <rFont val="Calibri"/>
        <family val="2"/>
        <scheme val="minor"/>
      </rPr>
      <t>this form</t>
    </r>
    <r>
      <rPr>
        <sz val="8"/>
        <color theme="1"/>
        <rFont val="Calibri"/>
        <family val="2"/>
        <scheme val="minor"/>
      </rPr>
      <t>.</t>
    </r>
  </si>
  <si>
    <r>
      <t xml:space="preserve"> and the amount to budget in the appropriate "</t>
    </r>
    <r>
      <rPr>
        <b/>
        <sz val="8"/>
        <color theme="1"/>
        <rFont val="Calibri"/>
        <family val="2"/>
        <scheme val="minor"/>
      </rPr>
      <t>Generally Paid Out</t>
    </r>
    <r>
      <rPr>
        <sz val="8"/>
        <color theme="1"/>
        <rFont val="Calibri"/>
        <family val="2"/>
        <scheme val="minor"/>
      </rPr>
      <t xml:space="preserve">" space on </t>
    </r>
    <r>
      <rPr>
        <b/>
        <i/>
        <sz val="8"/>
        <color theme="1"/>
        <rFont val="Calibri"/>
        <family val="2"/>
        <scheme val="minor"/>
      </rPr>
      <t>this form</t>
    </r>
    <r>
      <rPr>
        <sz val="8"/>
        <color theme="1"/>
        <rFont val="Calibri"/>
        <family val="2"/>
        <scheme val="minor"/>
      </rPr>
      <t>.</t>
    </r>
  </si>
  <si>
    <t xml:space="preserve">TREASURER'S REPORT - SUMMARY - BLANK FORM </t>
  </si>
  <si>
    <t>TREASURER'S REPORT - DETAILS - BLANK FORM</t>
  </si>
  <si>
    <t>TREASURER'S REPORT - Data Entry FORM</t>
  </si>
  <si>
    <t>BUDGETED EXPENSES:</t>
  </si>
  <si>
    <t>NON-BUDGETED EXPENSES</t>
  </si>
  <si>
    <t>If you need assistance completing your budget call/text Alan H 570-262-0580. There is an additional blank of this form attached, just in case it's needed.</t>
  </si>
  <si>
    <t xml:space="preserve">Misc fees </t>
  </si>
  <si>
    <t>Treas</t>
  </si>
  <si>
    <t>Adjustment for missed fees during conversion to new Excel system Aug 2018.</t>
  </si>
  <si>
    <t>PR Poster Drive</t>
  </si>
  <si>
    <t xml:space="preserve"> --&gt; EMPTY</t>
  </si>
  <si>
    <t>--&gt; EMPTY</t>
  </si>
  <si>
    <t xml:space="preserve"> ---&gt; about 2 1/2 months BASIC expenses</t>
  </si>
  <si>
    <t>Total Budget Operating Expenses</t>
  </si>
  <si>
    <t>Total Events Budget</t>
  </si>
  <si>
    <t>Total Donated Literature Budget</t>
  </si>
  <si>
    <t>Total Budget</t>
  </si>
  <si>
    <t>Paid</t>
  </si>
  <si>
    <t xml:space="preserve">    2018-2019</t>
  </si>
  <si>
    <t xml:space="preserve">      2018-2019</t>
  </si>
  <si>
    <t xml:space="preserve">     2018-2019</t>
  </si>
  <si>
    <t>Reserve</t>
  </si>
  <si>
    <t xml:space="preserve">POSTERS </t>
  </si>
  <si>
    <t>Sub-Com Policy Manuals (14)</t>
  </si>
  <si>
    <t>Policy Manual (2)</t>
  </si>
  <si>
    <t>Lit</t>
  </si>
  <si>
    <t>Misc Office Supplies</t>
  </si>
  <si>
    <t>Virus Scan</t>
  </si>
  <si>
    <t>FireWall</t>
  </si>
  <si>
    <t>Secretary</t>
  </si>
  <si>
    <t>Bank FEES misc.</t>
  </si>
  <si>
    <t xml:space="preserve">          Changes +/-</t>
  </si>
  <si>
    <t xml:space="preserve">      2019-2020</t>
  </si>
  <si>
    <t xml:space="preserve"> 2018-19 to  2019-20 BUDGET COMPARISON</t>
  </si>
  <si>
    <t>1</t>
  </si>
  <si>
    <t>2</t>
  </si>
  <si>
    <t>3</t>
  </si>
  <si>
    <t>10</t>
  </si>
  <si>
    <t>4</t>
  </si>
  <si>
    <t>5</t>
  </si>
  <si>
    <t>6</t>
  </si>
  <si>
    <t>7</t>
  </si>
  <si>
    <t>8</t>
  </si>
  <si>
    <t>9</t>
  </si>
  <si>
    <t>1.</t>
  </si>
  <si>
    <t>2.</t>
  </si>
  <si>
    <t>Billing changed from Semi-Annual to Annual</t>
  </si>
  <si>
    <t>4.</t>
  </si>
  <si>
    <t>5.</t>
  </si>
  <si>
    <t>New Items - to cover miscellaneous expenses for Admin Offices (folders, lock for boxes, etc.)</t>
  </si>
  <si>
    <t>6.</t>
  </si>
  <si>
    <t>New items - printed copies of BHASC Policy and Sub-Committee Policies - 1 each for ASC and each Sub-Committee</t>
  </si>
  <si>
    <t>7.</t>
  </si>
  <si>
    <t>Corrected - 2018-19 Budget was in error - suggested Regional Insurance contribution of $15.00 should be Monthly, not Yearly.</t>
  </si>
  <si>
    <t>8.</t>
  </si>
  <si>
    <t>RCM requested increase based upon 2018-2019 expenses todate.</t>
  </si>
  <si>
    <t>11</t>
  </si>
  <si>
    <t>12</t>
  </si>
  <si>
    <t>Paid Out</t>
  </si>
  <si>
    <t>Total Budget and Reserves</t>
  </si>
  <si>
    <t>No changes for Donated Literature Budget or Reserves.</t>
  </si>
  <si>
    <t>ACTIVITIES sub-committee requested increase based on 2018-2019 expenses todate, and planned activities for upcoming year.</t>
  </si>
  <si>
    <t xml:space="preserve">     Annual Total</t>
  </si>
  <si>
    <t>Notes on Changes in Budget or Reserves:</t>
  </si>
  <si>
    <t>COMMENTS on Budget and Reserves:</t>
  </si>
  <si>
    <t>Budget:</t>
  </si>
  <si>
    <t>Reserves:</t>
  </si>
  <si>
    <r>
      <t>Although this Budget may be a reliable estimate, it must be noted that, due to unforseen expenses, the a</t>
    </r>
    <r>
      <rPr>
        <i/>
        <sz val="10"/>
        <color theme="1"/>
        <rFont val="Calibri"/>
        <family val="2"/>
        <scheme val="minor"/>
      </rPr>
      <t>ctual expenses</t>
    </r>
    <r>
      <rPr>
        <sz val="10"/>
        <color theme="1"/>
        <rFont val="Calibri"/>
        <family val="2"/>
        <scheme val="minor"/>
      </rPr>
      <t xml:space="preserve"> incurred by the BeeHive Area has exceded its Budget every year.</t>
    </r>
  </si>
  <si>
    <t>The Purpose of this report:</t>
  </si>
  <si>
    <t>2019-2020 BeeHive Area Service Committee Budget Report</t>
  </si>
  <si>
    <t>Total Proposed Budget 2018-2019</t>
  </si>
  <si>
    <t>2019-2020 BeeHive Area Service Committee Budget (proposed)</t>
  </si>
  <si>
    <t>Those expenses required just for the BeeHive ASC to operate and provide basic services to its membership. Reducing any of these expenses may require reducing or eliminating the basic services of the ASC.</t>
  </si>
  <si>
    <t>Those expenses which, while not required for basic operation, are considered necessary to fund specific functions which the BeeHive ASC has been charged with performing on behalf of its membership.   Reducing any of these expenses may require reducing or eliminating specific services associated with the expense.</t>
  </si>
  <si>
    <t>Notes:</t>
  </si>
  <si>
    <t>General Operating Expenses</t>
  </si>
  <si>
    <t>Events Expenses</t>
  </si>
  <si>
    <t>Donated Liturature Expenses</t>
  </si>
  <si>
    <r>
      <t>This Reserve amount ($250.00) will be held in the "</t>
    </r>
    <r>
      <rPr>
        <b/>
        <i/>
        <sz val="10"/>
        <color theme="1"/>
        <rFont val="Calibri"/>
        <family val="2"/>
        <scheme val="minor"/>
      </rPr>
      <t>Donated Literature Reserve</t>
    </r>
    <r>
      <rPr>
        <sz val="10"/>
        <color theme="1"/>
        <rFont val="Calibri"/>
        <family val="2"/>
        <scheme val="minor"/>
      </rPr>
      <t>", which will be used to pay the above expenses when there are not suffiicient funds available in the General Fund.  Read Section 3.4.1.3 RESERVE ACCOUNTS on pg 3-8 of the BHASCNA Policy Manual, available on the nabeehive.org website, for a detailed explanation of BeeHive ASC Reserves.</t>
    </r>
  </si>
  <si>
    <t>*G</t>
  </si>
  <si>
    <t>*E</t>
  </si>
  <si>
    <t>*D</t>
  </si>
  <si>
    <t>*F</t>
  </si>
  <si>
    <t xml:space="preserve">The purpose of this report is to attempt to supply the reader with enough information for them to make an informed decision as to the viability and prudence of the Budget and coresponding Reserves which have been proposed for the fiscal year 2019-2020. </t>
  </si>
  <si>
    <r>
      <t xml:space="preserve">There are explanatory </t>
    </r>
    <r>
      <rPr>
        <b/>
        <sz val="10"/>
        <color theme="1"/>
        <rFont val="Calibri"/>
        <family val="2"/>
        <scheme val="minor"/>
      </rPr>
      <t>NOTES</t>
    </r>
    <r>
      <rPr>
        <sz val="10"/>
        <color theme="1"/>
        <rFont val="Calibri"/>
        <family val="2"/>
        <scheme val="minor"/>
      </rPr>
      <t xml:space="preserve"> following the comparison.</t>
    </r>
  </si>
  <si>
    <r>
      <t xml:space="preserve">Items which are </t>
    </r>
    <r>
      <rPr>
        <b/>
        <i/>
        <sz val="10"/>
        <color theme="1"/>
        <rFont val="Calibri"/>
        <family val="2"/>
        <scheme val="minor"/>
      </rPr>
      <t>NEW</t>
    </r>
    <r>
      <rPr>
        <sz val="10"/>
        <color theme="1"/>
        <rFont val="Calibri"/>
        <family val="2"/>
        <scheme val="minor"/>
      </rPr>
      <t xml:space="preserve"> for this year (2019-2020) are high-lighted in BLUE.</t>
    </r>
  </si>
  <si>
    <r>
      <t xml:space="preserve">Items which have </t>
    </r>
    <r>
      <rPr>
        <b/>
        <i/>
        <sz val="10"/>
        <color theme="1"/>
        <rFont val="Calibri"/>
        <family val="2"/>
        <scheme val="minor"/>
      </rPr>
      <t>INCREASED</t>
    </r>
    <r>
      <rPr>
        <sz val="10"/>
        <color theme="1"/>
        <rFont val="Calibri"/>
        <family val="2"/>
        <scheme val="minor"/>
      </rPr>
      <t xml:space="preserve"> in cost from last year (2018-2019) to the upcoming year (2019-2020) are high-lighted in YELLOW. </t>
    </r>
  </si>
  <si>
    <r>
      <t>This Reserve amount ($700.00) will be held in the "</t>
    </r>
    <r>
      <rPr>
        <b/>
        <i/>
        <sz val="10"/>
        <color theme="1"/>
        <rFont val="Calibri"/>
        <family val="2"/>
        <scheme val="minor"/>
      </rPr>
      <t>Events Reserve</t>
    </r>
    <r>
      <rPr>
        <sz val="10"/>
        <color theme="1"/>
        <rFont val="Calibri"/>
        <family val="2"/>
        <scheme val="minor"/>
      </rPr>
      <t>", which will be used to pay the above expenses when there are not suffiicient funds available in the General Fund.  Read Section 3.4.1.3 RESERVE ACCOUNTS on pg 3-8 of the BHASCNA Policy Manual, available on the nabeehive.org website, for a detailed explanation of BeeHive ASC Reserves.</t>
    </r>
  </si>
  <si>
    <t>Activities</t>
  </si>
  <si>
    <t xml:space="preserve">This is the total amount ($1860.50) to be held in the BeeHive ASC Reserves. </t>
  </si>
  <si>
    <t>Reduction due to re-allocating postage to separate Sub-Committees.</t>
  </si>
  <si>
    <t>Increased or decreased, due to actual current charge being higher/lower than prior budget's estimate.</t>
  </si>
  <si>
    <t>13</t>
  </si>
  <si>
    <t>Site Backup</t>
  </si>
  <si>
    <t>Backup</t>
  </si>
  <si>
    <r>
      <t>This Reserve amount ($935.50) will be held in the "</t>
    </r>
    <r>
      <rPr>
        <b/>
        <i/>
        <sz val="10"/>
        <color theme="1"/>
        <rFont val="Calibri"/>
        <family val="2"/>
        <scheme val="minor"/>
      </rPr>
      <t>General Operating Expense Reserves</t>
    </r>
    <r>
      <rPr>
        <sz val="10"/>
        <color theme="1"/>
        <rFont val="Calibri"/>
        <family val="2"/>
        <scheme val="minor"/>
      </rPr>
      <t>", which will be used to pay the above expenses when there are not suffiicient funds available in the General Fund.  Read Section 3.4.1.3 RESERVE ACCOUNTS on pg 3-8 of the BHASCNA Policy Manual, available on the nabeehive.org website, for a detailed explanation of BeeHive ASC Reserves.</t>
    </r>
  </si>
  <si>
    <t>For a total requested Budget increase of about $2070, the requested increase in the amount to be held in Reserves is about $486.50, which is in line with a 3-month reserve.</t>
  </si>
  <si>
    <t>Budget Year  2018-2019</t>
  </si>
  <si>
    <t>Current Budget</t>
  </si>
  <si>
    <r>
      <t xml:space="preserve">To aid the reader in their decision making process, we have included a comparison between last year's </t>
    </r>
    <r>
      <rPr>
        <b/>
        <sz val="10"/>
        <color theme="1"/>
        <rFont val="Calibri"/>
        <family val="2"/>
        <scheme val="minor"/>
      </rPr>
      <t>Current Budget</t>
    </r>
    <r>
      <rPr>
        <sz val="10"/>
        <color theme="1"/>
        <rFont val="Calibri"/>
        <family val="2"/>
        <scheme val="minor"/>
      </rPr>
      <t xml:space="preserve"> (2018-2019) and this year's </t>
    </r>
    <r>
      <rPr>
        <b/>
        <sz val="10"/>
        <color theme="1"/>
        <rFont val="Calibri"/>
        <family val="2"/>
        <scheme val="minor"/>
      </rPr>
      <t xml:space="preserve">Proposed Budget </t>
    </r>
    <r>
      <rPr>
        <sz val="10"/>
        <color theme="1"/>
        <rFont val="Calibri"/>
        <family val="2"/>
        <scheme val="minor"/>
      </rPr>
      <t xml:space="preserve">(2019-2020). </t>
    </r>
  </si>
  <si>
    <t>Budget Year  2019-2020</t>
  </si>
  <si>
    <t>Proposed Budget</t>
  </si>
  <si>
    <t>New Item - PR "Poster Drive" including posters and postage.</t>
  </si>
  <si>
    <t>New Items - Virus Scan, Backup, and Firewall - installed after Website hacked in Sept 2018.</t>
  </si>
  <si>
    <t>Inactive UNITY sub-committee requires no budget - ACTIVITIES Sub-committee will support any Unity events.</t>
  </si>
  <si>
    <r>
      <t xml:space="preserve">Contained in this report is  a comparison between the </t>
    </r>
    <r>
      <rPr>
        <b/>
        <sz val="10"/>
        <color theme="1"/>
        <rFont val="Calibri"/>
        <family val="2"/>
        <scheme val="minor"/>
      </rPr>
      <t>Current 2018-2019 Budget</t>
    </r>
    <r>
      <rPr>
        <sz val="10"/>
        <color theme="1"/>
        <rFont val="Calibri"/>
        <family val="2"/>
        <scheme val="minor"/>
      </rPr>
      <t xml:space="preserve"> and the </t>
    </r>
    <r>
      <rPr>
        <b/>
        <sz val="10"/>
        <color theme="1"/>
        <rFont val="Calibri"/>
        <family val="2"/>
        <scheme val="minor"/>
      </rPr>
      <t>Proposed 2019-2020 Budget</t>
    </r>
    <r>
      <rPr>
        <sz val="10"/>
        <color theme="1"/>
        <rFont val="Calibri"/>
        <family val="2"/>
        <scheme val="minor"/>
      </rPr>
      <t xml:space="preserve"> and notations and comments which the Ad Hoc Budget Committee felt might be helpful to the reader.</t>
    </r>
  </si>
  <si>
    <t>Budgeted General Operating Expense</t>
  </si>
  <si>
    <t>General Operating Expense</t>
  </si>
  <si>
    <t>Events Expense</t>
  </si>
  <si>
    <t>Donated Liturature Expense</t>
  </si>
  <si>
    <t xml:space="preserve">The amount of the Budget for each Item in this report is an estimate of how much the BeeHive Area will spend for the upcoming year, based on the combination of actual expenses over the past year and projected expenses over the coming year, as reported by the Sub-committees and the ASC. </t>
  </si>
  <si>
    <t>General Operating Expense Reserves</t>
  </si>
  <si>
    <t xml:space="preserve">The rationale behind a prudent reserve is that the incoming fund-flow (7thTrad, Fund-raising, etc) varies greatly over the span of every year; sometimes creating a surplus and sometimes a defecit.   The purpose of a prudent reserve, is to insure that a sufficient amount of money is held aside to better guarantee that the BeeHive Area can cover its expenses for a given period of time. </t>
  </si>
  <si>
    <r>
      <t xml:space="preserve">It is the policy of the Beehive Area, to have a prudent reserve containing sufficient funds to conduct operations for a period of about three (3) months.   The amount of money held in the Total Reserves for both the Current Budget and Proposed Budget is indicated by </t>
    </r>
    <r>
      <rPr>
        <b/>
        <sz val="10"/>
        <color theme="1"/>
        <rFont val="Calibri"/>
        <family val="2"/>
        <scheme val="minor"/>
      </rPr>
      <t>*F</t>
    </r>
    <r>
      <rPr>
        <sz val="10"/>
        <color theme="1"/>
        <rFont val="Calibri"/>
        <family val="2"/>
        <scheme val="minor"/>
      </rPr>
      <t xml:space="preserve"> in the Budget Comparison that follows. For a detailed explanation of BeeHive ASC Reserves, the reader can read Section 3.4.1.3 RESERVE ACCOUNTS on pg 3-8 of the BHASCNA Policy Manual, available on the nabeehive.org website.</t>
    </r>
  </si>
  <si>
    <t>From an operational perspective, the total funds held as a prudent reserve by the BeeHive ASC, has been divided into three (3) reserve accounts:</t>
  </si>
  <si>
    <t>Since the ultimate authority in the BeeHive Area resides in its member Groups, the responsibility to approve and/or amend the proposed Budget is rightfully their's. This report is hopefully a tool for you to use in exercising your responsibility.  Additionally, should your Group require further explanation, simply send an email to treasurer@nabeehive.org and a member of the AdHoc Budget Committee will respond and if needed, make themself available to attend your Group's Business Meeting (prior to the July ASC meeting).</t>
  </si>
  <si>
    <t xml:space="preserve">The BeeHive Area Service Committee is responsible for managing its membership's funds through prudent fiscal practices (read Section 3.4 FINANCIAL ADMINISTRATION, pg 3-7 in the BHASCNA Policy Manual, available on the nabeehive.org website, for more details). As part of this responsibility, the ASC (each Sub-committee and Admin Office) is charged with developing an annual budget, which contains an estimate of the expenses anticipated over the upcoming year (BUDGET). In addition the ASC is charged with estimating the amount of funds to be held in reserve, to insure the BeeHive Area remain financially sound (RESERVES).  </t>
  </si>
  <si>
    <t>It is worth noting that for each of the past several years, the BeeHive ASC has needed to rely on its reserves in order to cover the expenses required to maintain services.  As of the May 2019 ASC meeting, about 67% of the total prudent reserves have been spent so far this year (since 1/1/2019). In fact the entire reserves for both Events and Donated Literature have been used up and funds needed to be transfered from the General Operating Expense Reserves to cover expenses for Events and H&amp;I/PR Donated Literature.</t>
  </si>
  <si>
    <r>
      <t xml:space="preserve">The funds held in this Reserve will be used to pay general operating expenses when there are not sufficient funds available in the General Fund.   The amount of money held in the General Operating Expense Reserve for both the Current Budget and Proposed Budget is indicated by </t>
    </r>
    <r>
      <rPr>
        <b/>
        <sz val="10"/>
        <color theme="1"/>
        <rFont val="Calibri"/>
        <family val="2"/>
        <scheme val="minor"/>
      </rPr>
      <t>*G</t>
    </r>
    <r>
      <rPr>
        <sz val="10"/>
        <color theme="1"/>
        <rFont val="Calibri"/>
        <family val="2"/>
        <scheme val="minor"/>
      </rPr>
      <t xml:space="preserve"> in the Budget Comparison that follows.</t>
    </r>
  </si>
  <si>
    <r>
      <t xml:space="preserve">The funds held in this Reserve will be used to pay for the literature H&amp;I and PR donate, when there are not sufficient funds available in the General Fund. The amount of money held in the Donated Literature Reserve for both the Current Budget and Proposed Budget is indicated by </t>
    </r>
    <r>
      <rPr>
        <b/>
        <sz val="10"/>
        <color theme="1"/>
        <rFont val="Calibri"/>
        <family val="2"/>
        <scheme val="minor"/>
      </rPr>
      <t>*D</t>
    </r>
    <r>
      <rPr>
        <sz val="10"/>
        <color theme="1"/>
        <rFont val="Calibri"/>
        <family val="2"/>
        <scheme val="minor"/>
      </rPr>
      <t xml:space="preserve"> in the Budget Comparison that follows.</t>
    </r>
  </si>
  <si>
    <r>
      <t xml:space="preserve">The funds held in this Reserve will be used to pay Events expenses when there are not sufficient funds available in the General Fund.  The amount of money held in the Events Reserve for both the Current Budget and Proposed Budget is indicated by </t>
    </r>
    <r>
      <rPr>
        <b/>
        <sz val="10"/>
        <color theme="1"/>
        <rFont val="Calibri"/>
        <family val="2"/>
        <scheme val="minor"/>
      </rPr>
      <t>*E</t>
    </r>
    <r>
      <rPr>
        <sz val="10"/>
        <color theme="1"/>
        <rFont val="Calibri"/>
        <family val="2"/>
        <scheme val="minor"/>
      </rPr>
      <t xml:space="preserve"> in the Budget Comparison that follows.</t>
    </r>
  </si>
  <si>
    <t>Good Shepherd - PR Rent 12/2018</t>
  </si>
  <si>
    <t>Good Shepherd - PR Rent 02/2019</t>
  </si>
  <si>
    <t>1546</t>
  </si>
  <si>
    <t>Amount to ADD to Reserves</t>
  </si>
  <si>
    <t>NAWS - 023122 - Literature</t>
  </si>
  <si>
    <t>NAW-024457</t>
  </si>
  <si>
    <t>1551</t>
  </si>
  <si>
    <t>7/15</t>
  </si>
  <si>
    <t>8/15</t>
  </si>
  <si>
    <t>8/11</t>
  </si>
  <si>
    <t>8/03</t>
  </si>
  <si>
    <t>8/02</t>
  </si>
  <si>
    <t>1552</t>
  </si>
  <si>
    <t>1553</t>
  </si>
  <si>
    <t>July</t>
  </si>
  <si>
    <t>Good Shepherd - PR 12/18</t>
  </si>
  <si>
    <t>Good Shepherd - PR 2/19</t>
  </si>
  <si>
    <t>NAWS- June Order</t>
  </si>
  <si>
    <t>Non-Operating Reserves</t>
  </si>
  <si>
    <t>Regional</t>
  </si>
  <si>
    <t>Total Non-Operating Reserves         -</t>
  </si>
  <si>
    <t>Opening Available Balance</t>
  </si>
  <si>
    <t>Group</t>
  </si>
  <si>
    <t>Experience Strength &amp; Hope</t>
  </si>
  <si>
    <t>It Works How &amp; Why</t>
  </si>
  <si>
    <t>We Came To Believe</t>
  </si>
  <si>
    <t>Total Donations</t>
  </si>
  <si>
    <t>Opening General Fund Balance</t>
  </si>
  <si>
    <t xml:space="preserve"> -----------------------------------------------------&gt;</t>
  </si>
  <si>
    <t>------------------------------------------------------&gt;</t>
  </si>
  <si>
    <t>$435.55</t>
  </si>
  <si>
    <t>358.81</t>
  </si>
  <si>
    <t>$848.38</t>
  </si>
  <si>
    <t>$489.57</t>
  </si>
  <si>
    <t>8/2</t>
  </si>
  <si>
    <t>8/3</t>
  </si>
  <si>
    <t>Total Events Expenses</t>
  </si>
  <si>
    <t>Total Gen Op Expenses</t>
  </si>
  <si>
    <t>Available General Fund Balance  (Prudent Reserve + Available Cash)</t>
  </si>
  <si>
    <t>Carry to Page 2</t>
  </si>
  <si>
    <t>From page 1</t>
  </si>
  <si>
    <t>Non-Operating Expense Reconciliation</t>
  </si>
  <si>
    <t>Literature Re-Order Fund</t>
  </si>
  <si>
    <t>Opening Lit Re-Order Fund</t>
  </si>
  <si>
    <t>Current Lit Re-Order Fund</t>
  </si>
  <si>
    <t>NAWS Invoice This Month</t>
  </si>
  <si>
    <t>Closing Lit Re-Order Fund</t>
  </si>
  <si>
    <t>=</t>
  </si>
  <si>
    <t>From Page 1</t>
  </si>
  <si>
    <t>From Page 2</t>
  </si>
  <si>
    <t>Opening Literature Re-Order</t>
  </si>
  <si>
    <t>Total Donated Literature This Month</t>
  </si>
  <si>
    <t>Total Literature Sales This Month</t>
  </si>
  <si>
    <t>Special Savings Fund</t>
  </si>
  <si>
    <t>Opening Special Savings</t>
  </si>
  <si>
    <t>Opening Special Savings Fund</t>
  </si>
  <si>
    <t>Added to Special Savings Fund</t>
  </si>
  <si>
    <t>Paid from Special Savings thin Month</t>
  </si>
  <si>
    <t>Closing Special Savings Fund</t>
  </si>
  <si>
    <t>Opening Regional Fund</t>
  </si>
  <si>
    <t>Added to Regional Fund</t>
  </si>
  <si>
    <t>Current Regional Fund</t>
  </si>
  <si>
    <t>Paid from Regional Fund this Month</t>
  </si>
  <si>
    <t>Closing Regional Donation Fund</t>
  </si>
  <si>
    <t>Current Special Savings Fund</t>
  </si>
  <si>
    <t xml:space="preserve">This is the end of the General Operating Expenses…  </t>
  </si>
  <si>
    <t>This total is the amount left in the General Operating Expense Reserves…</t>
  </si>
  <si>
    <t>activities</t>
  </si>
  <si>
    <t>July - Close</t>
  </si>
  <si>
    <t xml:space="preserve"> ---&gt;  about 3 months BASIC expenses</t>
  </si>
  <si>
    <t>Exper Strength &amp; Hope</t>
  </si>
  <si>
    <t xml:space="preserve"> --------------&gt; (carried to "Total Lit Sales this month" on page 4)     </t>
  </si>
  <si>
    <t>ASC Postage</t>
  </si>
  <si>
    <t>PR Postage</t>
  </si>
  <si>
    <t xml:space="preserve">Autopay Monthly via Visa Debit Card </t>
  </si>
  <si>
    <t>Posters</t>
  </si>
  <si>
    <t xml:space="preserve">Printing: </t>
  </si>
  <si>
    <t>Meeting Lists</t>
  </si>
  <si>
    <t>Manuals</t>
  </si>
  <si>
    <t>Make CK to CUMC note: Monthly Donation</t>
  </si>
  <si>
    <t>Make CK to Good Shepherd note: Monthly Donation</t>
  </si>
  <si>
    <t>Must pay at P.O. in Sept ($90 for 1 yr) - pay via Debit Card or Ck to U.S.P.S.</t>
  </si>
  <si>
    <t xml:space="preserve">Autopay Annually (in July) via Visa Debit Card </t>
  </si>
  <si>
    <t xml:space="preserve">Send a minimum of $180 to Region yearly towards Insurance. </t>
  </si>
  <si>
    <t>Code Scan</t>
  </si>
  <si>
    <t>BackUp</t>
  </si>
  <si>
    <t>WEBSITE:</t>
  </si>
  <si>
    <t>HostGator</t>
  </si>
  <si>
    <t>Debit Payments Included in Bank Statement noted for reference purposes only</t>
  </si>
  <si>
    <r>
      <rPr>
        <b/>
        <i/>
        <sz val="11"/>
        <color theme="1"/>
        <rFont val="Calibri"/>
        <family val="2"/>
        <scheme val="minor"/>
      </rPr>
      <t>detailed</t>
    </r>
    <r>
      <rPr>
        <sz val="11"/>
        <color theme="1"/>
        <rFont val="Calibri"/>
        <family val="2"/>
        <scheme val="minor"/>
      </rPr>
      <t xml:space="preserve"> report contained in the following 4 pages.</t>
    </r>
  </si>
  <si>
    <t>Details - Page 1</t>
  </si>
  <si>
    <t>Details - Page 2</t>
  </si>
  <si>
    <t>Details - Page 3</t>
  </si>
  <si>
    <t>Details - Page 4</t>
  </si>
  <si>
    <t>Remaining General Fund Balance  -----------------------------------------&gt;</t>
  </si>
  <si>
    <r>
      <rPr>
        <b/>
        <sz val="10"/>
        <color theme="1"/>
        <rFont val="Calibri"/>
        <family val="2"/>
        <scheme val="minor"/>
      </rPr>
      <t>Note:</t>
    </r>
    <r>
      <rPr>
        <sz val="10"/>
        <color theme="1"/>
        <rFont val="Calibri"/>
        <family val="2"/>
        <scheme val="minor"/>
      </rPr>
      <t xml:space="preserve"> per BeeHive ASC Policy Remaiming General Fund is first used to replenish Prudent Reserves. The remainder is allocated to the Regional Donation Fund.</t>
    </r>
  </si>
  <si>
    <t>August</t>
  </si>
  <si>
    <t>9/12</t>
  </si>
  <si>
    <t>Website</t>
  </si>
  <si>
    <t>Scan</t>
  </si>
  <si>
    <t>BackUP</t>
  </si>
  <si>
    <t>SitaLock</t>
  </si>
  <si>
    <t>Opening Literature Re-Supply Fund</t>
  </si>
  <si>
    <t>Opening Lit Re-Supply Fund</t>
  </si>
  <si>
    <t>Current Lit Re-Supply Fund</t>
  </si>
  <si>
    <t>Closing Lit Re-Supply Fund</t>
  </si>
  <si>
    <t>Pending Deposits/Credits</t>
  </si>
  <si>
    <t>Total Pending Credits</t>
  </si>
  <si>
    <t>--------------------------------------------------------&gt;</t>
  </si>
  <si>
    <t>Adjusted Opening Bank Balance</t>
  </si>
  <si>
    <t>Adjusted Statement Bank Balance</t>
  </si>
  <si>
    <t>NAWS payments This Month</t>
  </si>
  <si>
    <t>&lt;-- total up all payments to NAWS for the month and enter here</t>
  </si>
  <si>
    <t>&lt;---this is Last Month's Closing Lit Re-Supply Fund amount</t>
  </si>
  <si>
    <t>Include all known outstanding checks and debits which</t>
  </si>
  <si>
    <t>NOT included in the Bank Statement used.</t>
  </si>
  <si>
    <t>Include all known pending deposits/credits which were</t>
  </si>
  <si>
    <t>&lt;---this is Last Month's Closing Special Savings Fund amount</t>
  </si>
  <si>
    <t>&lt;-- total up all payments from the Special Savings Fund this month and enter here</t>
  </si>
  <si>
    <t>----&gt; this becomes Next Month's Opening Lit Re-Supply Fund Amount</t>
  </si>
  <si>
    <t>----&gt; this becomes Next Month's Opening Special Savings Fund Amount</t>
  </si>
  <si>
    <t>&lt;---this is Last Month's Closing Regional Donation Fund amount</t>
  </si>
  <si>
    <t>&lt;-- total up all payments from the Regional Donation Fund this month and enter here</t>
  </si>
  <si>
    <t>----&gt; this becomes Next Month's Opening Regional Donation Fund Amount</t>
  </si>
  <si>
    <t>were NOT included in the Bank Statement used.</t>
  </si>
  <si>
    <t>Adjusted Opening Available Balance</t>
  </si>
  <si>
    <t>and therefore are adjusted out..</t>
  </si>
  <si>
    <t>--------------------------------------------------------------&gt;</t>
  </si>
  <si>
    <t>Total Literature</t>
  </si>
  <si>
    <t>------&gt; carry to Total Lit Sales this Month on Page 3</t>
  </si>
  <si>
    <t>&lt;-- this money is ADDED to the Special Savings Fund from the Closing Available General Fund Balance.</t>
  </si>
  <si>
    <t>RECAP FOR AREA SERVICE MEETING</t>
  </si>
  <si>
    <t>Events  Expenses</t>
  </si>
  <si>
    <t>Donated Lit Expenses</t>
  </si>
  <si>
    <t>Budgeted Operating Reserves      (from 2019-2020 Budget)</t>
  </si>
  <si>
    <t>Closing Bank Balance  (Cash + Op Res + Non-OP Res)</t>
  </si>
  <si>
    <t>R1.</t>
  </si>
  <si>
    <t>R2.</t>
  </si>
  <si>
    <t>R3</t>
  </si>
  <si>
    <t>R5</t>
  </si>
  <si>
    <t>---&gt;  to R1  - PAGE 3</t>
  </si>
  <si>
    <t>---&gt; to R2 - PAGE 3</t>
  </si>
  <si>
    <t>--&gt; to R3 - PAGE 3</t>
  </si>
  <si>
    <t>--&gt; to R4 - PAGE 3</t>
  </si>
  <si>
    <t>This is carried to Page 2</t>
  </si>
  <si>
    <t>This is carried from Page 1</t>
  </si>
  <si>
    <t>--&gt; to R5c - Page 3</t>
  </si>
  <si>
    <t>--&gt; to R5b - Page 3</t>
  </si>
  <si>
    <t>--&gt; to R5a - Page 3</t>
  </si>
  <si>
    <t>Operating Expenses:</t>
  </si>
  <si>
    <t>R5a</t>
  </si>
  <si>
    <t>R5b</t>
  </si>
  <si>
    <t>R5c</t>
  </si>
  <si>
    <t>R4</t>
  </si>
  <si>
    <t>R6</t>
  </si>
  <si>
    <t>R7</t>
  </si>
  <si>
    <t>was   -----------------------------&gt;</t>
  </si>
  <si>
    <t xml:space="preserve">Our Bank Statement Balance as of: </t>
  </si>
  <si>
    <t>This Month's Donations were -----------------------------------------------------------------------------&gt;</t>
  </si>
  <si>
    <t>This Month's Adjusted Opening Available Balance was  ---------------------------------------------&gt;</t>
  </si>
  <si>
    <t>(DONATIONS only, Literature Sales is NOT included in this amount)</t>
  </si>
  <si>
    <t>This Month's Opening General Fund Balance was  ---------------------------------------------------&gt;</t>
  </si>
  <si>
    <t>(the Bank Statement Balance adjusted for outstanding checks, pending deposits, and Non-Operating Expense Reserves)</t>
  </si>
  <si>
    <t>This Month's TOTAL Operating Expenses were -----------------------------&gt;           -</t>
  </si>
  <si>
    <t>This Month's Closing General Fund Balance was ---------------------------------------------------&gt;</t>
  </si>
  <si>
    <t>(this is R4-R5)</t>
  </si>
  <si>
    <t xml:space="preserve">This should be the total amount in the NA ASC Bank Account. </t>
  </si>
  <si>
    <t>If this is a + amount then, per BeeHive ASC Policy, this should be the amount added to the Regional Donatoion Fund for this month.</t>
  </si>
  <si>
    <t>Amount available for Regional Donation (Closing Gen Fund Bal - Budgeted Operating Reserves)</t>
  </si>
  <si>
    <t>--&gt;  R9a</t>
  </si>
  <si>
    <r>
      <t xml:space="preserve">Closing Available </t>
    </r>
    <r>
      <rPr>
        <b/>
        <i/>
        <sz val="11"/>
        <color theme="1"/>
        <rFont val="Calibri"/>
        <family val="2"/>
        <scheme val="minor"/>
      </rPr>
      <t>General Fund</t>
    </r>
    <r>
      <rPr>
        <sz val="11"/>
        <color theme="1"/>
        <rFont val="Calibri"/>
        <family val="2"/>
        <scheme val="minor"/>
      </rPr>
      <t xml:space="preserve"> Balance  </t>
    </r>
  </si>
  <si>
    <r>
      <t xml:space="preserve">Opening </t>
    </r>
    <r>
      <rPr>
        <b/>
        <i/>
        <sz val="11"/>
        <color theme="1"/>
        <rFont val="Calibri"/>
        <family val="2"/>
        <scheme val="minor"/>
      </rPr>
      <t>General Fund</t>
    </r>
    <r>
      <rPr>
        <b/>
        <sz val="11"/>
        <color theme="1"/>
        <rFont val="Calibri"/>
        <family val="2"/>
        <scheme val="minor"/>
      </rPr>
      <t xml:space="preserve"> Balance</t>
    </r>
  </si>
  <si>
    <t>NOTE</t>
  </si>
  <si>
    <r>
      <t xml:space="preserve">The current total of the </t>
    </r>
    <r>
      <rPr>
        <b/>
        <i/>
        <sz val="8"/>
        <color theme="1"/>
        <rFont val="Calibri"/>
        <family val="2"/>
        <scheme val="minor"/>
      </rPr>
      <t>General Fund</t>
    </r>
    <r>
      <rPr>
        <sz val="8"/>
        <color theme="1"/>
        <rFont val="Calibri"/>
        <family val="2"/>
        <scheme val="minor"/>
      </rPr>
      <t xml:space="preserve"> at any time includes:  (Total of the Current Operating Expense Reserves) + (General Fund Cash On Hand)</t>
    </r>
  </si>
  <si>
    <r>
      <t xml:space="preserve">The current total of the </t>
    </r>
    <r>
      <rPr>
        <b/>
        <i/>
        <sz val="9"/>
        <color theme="1"/>
        <rFont val="Calibri"/>
        <family val="2"/>
        <scheme val="minor"/>
      </rPr>
      <t>General Fund</t>
    </r>
    <r>
      <rPr>
        <b/>
        <sz val="9"/>
        <color theme="1"/>
        <rFont val="Calibri"/>
        <family val="2"/>
        <scheme val="minor"/>
      </rPr>
      <t xml:space="preserve"> at any time includes:  (Total </t>
    </r>
    <r>
      <rPr>
        <b/>
        <i/>
        <sz val="9"/>
        <color theme="1"/>
        <rFont val="Calibri"/>
        <family val="2"/>
        <scheme val="minor"/>
      </rPr>
      <t>Current</t>
    </r>
    <r>
      <rPr>
        <b/>
        <sz val="9"/>
        <color theme="1"/>
        <rFont val="Calibri"/>
        <family val="2"/>
        <scheme val="minor"/>
      </rPr>
      <t xml:space="preserve"> Operating Expense Reserves) + (General Fund Cash On Hand)</t>
    </r>
  </si>
  <si>
    <r>
      <t xml:space="preserve">Opening </t>
    </r>
    <r>
      <rPr>
        <b/>
        <i/>
        <sz val="11"/>
        <color theme="1"/>
        <rFont val="Calibri"/>
        <family val="2"/>
        <scheme val="minor"/>
      </rPr>
      <t>Non-Budgeted</t>
    </r>
    <r>
      <rPr>
        <sz val="11"/>
        <color theme="1"/>
        <rFont val="Calibri"/>
        <family val="2"/>
        <scheme val="minor"/>
      </rPr>
      <t xml:space="preserve"> Reserves</t>
    </r>
  </si>
  <si>
    <t>Total Non-Budgeted Reserves         -</t>
  </si>
  <si>
    <t>Opening Non-Budgeted Expense Reserves for THIS Month are the Closing</t>
  </si>
  <si>
    <t>Non-Budgeted Expense Reserves from LAST Month.</t>
  </si>
  <si>
    <t>Non-Budgeted Reserves are NOT considered part of the General Fund</t>
  </si>
  <si>
    <t>Non-Budgeted Expense Reconciliation</t>
  </si>
  <si>
    <t>Non-Budgeted expenses are those for which there was no budgeted amount set aside, during the annual Budget process.</t>
  </si>
  <si>
    <t>There are three (3) general funds set up to account for all Non-Budgeted Expenses:</t>
  </si>
  <si>
    <t>Closing Non-Budgeted Expense Reserves (R8+R9b+R10)</t>
  </si>
  <si>
    <t>Budgeted General Operating Expenses:</t>
  </si>
  <si>
    <t>Budgeted Events Expenses :</t>
  </si>
  <si>
    <t>Budgeted Donated Literature Expenses:</t>
  </si>
  <si>
    <t>The Total Budgeted Expense Reserves = (Gen Op Exp Reserves) + (Events Reserves) + (Donated Lit Reserves)</t>
  </si>
  <si>
    <t>Total Budgeted Expense Reserves (per 2019-2020 Budget)</t>
  </si>
  <si>
    <t>OR</t>
  </si>
  <si>
    <t>If CASH above is  +  its the amount to be allocated to either Special Savings, Regional, or Lit Re-Supply Funds</t>
  </si>
  <si>
    <t>If CASH above is  -  its the amount required to bring the Budgeted Expense Reserves to full.</t>
  </si>
  <si>
    <t>+/-</t>
  </si>
  <si>
    <r>
      <rPr>
        <b/>
        <sz val="11"/>
        <color theme="1"/>
        <rFont val="Calibri"/>
        <family val="2"/>
        <scheme val="minor"/>
      </rPr>
      <t>CASH</t>
    </r>
    <r>
      <rPr>
        <sz val="11"/>
        <color theme="1"/>
        <rFont val="Calibri"/>
        <family val="2"/>
        <scheme val="minor"/>
      </rPr>
      <t xml:space="preserve">  available for allocation </t>
    </r>
  </si>
  <si>
    <r>
      <t xml:space="preserve">Total Paid from Special Savings Fund this Month         </t>
    </r>
    <r>
      <rPr>
        <b/>
        <sz val="11"/>
        <color theme="1"/>
        <rFont val="Calibri"/>
        <family val="2"/>
        <scheme val="minor"/>
      </rPr>
      <t xml:space="preserve"> -</t>
    </r>
  </si>
  <si>
    <t>Paid from Special Savings this Month</t>
  </si>
  <si>
    <t>Added to Regional Donation Fund</t>
  </si>
  <si>
    <t>Current Regional Donation Fund</t>
  </si>
  <si>
    <t>Paid from Regional Donation Fund this Month</t>
  </si>
  <si>
    <r>
      <t xml:space="preserve">Total Paid from Regional Donation Fund this Month         </t>
    </r>
    <r>
      <rPr>
        <b/>
        <sz val="11"/>
        <color theme="1"/>
        <rFont val="Calibri"/>
        <family val="2"/>
        <scheme val="minor"/>
      </rPr>
      <t xml:space="preserve"> -</t>
    </r>
  </si>
  <si>
    <t>&lt;-- this money is ADDED to the Regional Donation Fund from the Closing Available General Fund Balance.</t>
  </si>
  <si>
    <r>
      <rPr>
        <sz val="11"/>
        <color theme="3" tint="0.39997558519241921"/>
        <rFont val="Calibri"/>
        <family val="2"/>
        <scheme val="minor"/>
      </rPr>
      <t>Regional Donation Fund</t>
    </r>
    <r>
      <rPr>
        <sz val="11"/>
        <color theme="1"/>
        <rFont val="Calibri"/>
        <family val="2"/>
        <scheme val="minor"/>
      </rPr>
      <t>: is where money to be donated to the Region is set aside and Regional Donation checks are accounted for.</t>
    </r>
  </si>
  <si>
    <r>
      <rPr>
        <sz val="11"/>
        <color theme="9" tint="-0.249977111117893"/>
        <rFont val="Calibri"/>
        <family val="2"/>
        <scheme val="minor"/>
      </rPr>
      <t>Literature Re-Supply Fund</t>
    </r>
    <r>
      <rPr>
        <sz val="11"/>
        <color theme="1"/>
        <rFont val="Calibri"/>
        <family val="2"/>
        <scheme val="minor"/>
      </rPr>
      <t>: is where money from Lit Sales and Donated Lit is set aside and checks for NAWS Invoices are accounted for.</t>
    </r>
  </si>
  <si>
    <r>
      <rPr>
        <sz val="11"/>
        <color theme="5" tint="-0.249977111117893"/>
        <rFont val="Calibri"/>
        <family val="2"/>
        <scheme val="minor"/>
      </rPr>
      <t>Special Savings Fund</t>
    </r>
    <r>
      <rPr>
        <sz val="11"/>
        <color theme="1"/>
        <rFont val="Calibri"/>
        <family val="2"/>
        <scheme val="minor"/>
      </rPr>
      <t>: is where money is to be set aside to cover all expenses NOT covered by any of the other Reserves.</t>
    </r>
  </si>
  <si>
    <t>Literature Re-Supply Fund</t>
  </si>
  <si>
    <r>
      <t xml:space="preserve">Total Paid from Lit Re-Supply Fund this month             </t>
    </r>
    <r>
      <rPr>
        <b/>
        <sz val="11"/>
        <color theme="1"/>
        <rFont val="Calibri"/>
        <family val="2"/>
        <scheme val="minor"/>
      </rPr>
      <t xml:space="preserve"> -</t>
    </r>
  </si>
  <si>
    <t>Closing Non-Budgeted Expense Reserves (Regional + Savings + Lit Re-Supply)</t>
  </si>
  <si>
    <r>
      <t xml:space="preserve">The current total of the </t>
    </r>
    <r>
      <rPr>
        <b/>
        <i/>
        <sz val="9"/>
        <color theme="1"/>
        <rFont val="Calibri"/>
        <family val="2"/>
        <scheme val="minor"/>
      </rPr>
      <t>General Fund</t>
    </r>
    <r>
      <rPr>
        <b/>
        <sz val="9"/>
        <color theme="1"/>
        <rFont val="Calibri"/>
        <family val="2"/>
        <scheme val="minor"/>
      </rPr>
      <t xml:space="preserve"> at any time includes:  (Total </t>
    </r>
    <r>
      <rPr>
        <b/>
        <i/>
        <sz val="9"/>
        <color theme="1"/>
        <rFont val="Calibri"/>
        <family val="2"/>
        <scheme val="minor"/>
      </rPr>
      <t>Current</t>
    </r>
    <r>
      <rPr>
        <b/>
        <sz val="9"/>
        <color theme="1"/>
        <rFont val="Calibri"/>
        <family val="2"/>
        <scheme val="minor"/>
      </rPr>
      <t xml:space="preserve"> Budgeted Expense Reserves) + (General Fund Cash-on-hand)</t>
    </r>
  </si>
  <si>
    <r>
      <t xml:space="preserve">Closing Available </t>
    </r>
    <r>
      <rPr>
        <b/>
        <i/>
        <sz val="11"/>
        <color theme="1"/>
        <rFont val="Calibri"/>
        <family val="2"/>
        <scheme val="minor"/>
      </rPr>
      <t>General Fund</t>
    </r>
    <r>
      <rPr>
        <sz val="11"/>
        <color theme="1"/>
        <rFont val="Calibri"/>
        <family val="2"/>
        <scheme val="minor"/>
      </rPr>
      <t xml:space="preserve"> </t>
    </r>
    <r>
      <rPr>
        <b/>
        <sz val="11"/>
        <color theme="1"/>
        <rFont val="Calibri"/>
        <family val="2"/>
        <scheme val="minor"/>
      </rPr>
      <t>Cash-on-hand</t>
    </r>
    <r>
      <rPr>
        <sz val="11"/>
        <color theme="1"/>
        <rFont val="Calibri"/>
        <family val="2"/>
        <scheme val="minor"/>
      </rPr>
      <t xml:space="preserve">  </t>
    </r>
  </si>
  <si>
    <t>- 1885.00</t>
  </si>
  <si>
    <t>Subtract the Total Budgeted Expense Reserves (per 2019-2020 Budget)</t>
  </si>
  <si>
    <r>
      <rPr>
        <b/>
        <sz val="11"/>
        <color theme="1"/>
        <rFont val="Calibri"/>
        <family val="2"/>
        <scheme val="minor"/>
      </rPr>
      <t>CASH</t>
    </r>
    <r>
      <rPr>
        <sz val="11"/>
        <color theme="1"/>
        <rFont val="Calibri"/>
        <family val="2"/>
        <scheme val="minor"/>
      </rPr>
      <t xml:space="preserve">  available for allocation </t>
    </r>
    <r>
      <rPr>
        <b/>
        <sz val="11"/>
        <color theme="1"/>
        <rFont val="Calibri"/>
        <family val="2"/>
        <scheme val="minor"/>
      </rPr>
      <t>OR</t>
    </r>
    <r>
      <rPr>
        <sz val="11"/>
        <color theme="1"/>
        <rFont val="Calibri"/>
        <family val="2"/>
        <scheme val="minor"/>
      </rPr>
      <t xml:space="preserve"> needed to fill Budgeted Expense Reserves</t>
    </r>
  </si>
  <si>
    <r>
      <t>If CASH above is  '</t>
    </r>
    <r>
      <rPr>
        <b/>
        <sz val="11"/>
        <color theme="1"/>
        <rFont val="Calibri"/>
        <family val="2"/>
        <scheme val="minor"/>
      </rPr>
      <t xml:space="preserve"> -</t>
    </r>
    <r>
      <rPr>
        <sz val="11"/>
        <color theme="1"/>
        <rFont val="Calibri"/>
        <family val="2"/>
        <scheme val="minor"/>
      </rPr>
      <t xml:space="preserve"> ' its the amount required to bring the Budgeted Expense Reserves to full.</t>
    </r>
  </si>
  <si>
    <t>If CASH above is ' + ' its the amount to be allocated to either Special Savings, Regional, or Lit Re-Supply Funds</t>
  </si>
  <si>
    <t>So put it here -------------------------------------------------------------------------------------------------------------------------------------------------------&gt;</t>
  </si>
  <si>
    <t xml:space="preserve">That will give us the </t>
  </si>
  <si>
    <t>Good Shepherd - PR 02/19</t>
  </si>
  <si>
    <t>CUMC -ASC 07/19</t>
  </si>
  <si>
    <t>Good Shepherd - PR 07/19</t>
  </si>
  <si>
    <t>NAW-024457  07/19</t>
  </si>
  <si>
    <t>1554</t>
  </si>
  <si>
    <t>1555</t>
  </si>
  <si>
    <t>9/02</t>
  </si>
  <si>
    <t>9/06</t>
  </si>
  <si>
    <t>9/15</t>
  </si>
  <si>
    <t>8/30</t>
  </si>
  <si>
    <t>Campoutr supplies</t>
  </si>
  <si>
    <t>1557</t>
  </si>
  <si>
    <t>Regional meeting</t>
  </si>
  <si>
    <t>Sitelock</t>
  </si>
  <si>
    <t>7/29</t>
  </si>
  <si>
    <t>NAW-026050</t>
  </si>
  <si>
    <t>1556</t>
  </si>
  <si>
    <r>
      <t xml:space="preserve">This page contains only a general </t>
    </r>
    <r>
      <rPr>
        <b/>
        <i/>
        <sz val="11"/>
        <color theme="1"/>
        <rFont val="Calibri"/>
        <family val="2"/>
        <scheme val="minor"/>
      </rPr>
      <t>SUMMARY</t>
    </r>
    <r>
      <rPr>
        <sz val="11"/>
        <color theme="1"/>
        <rFont val="Calibri"/>
        <family val="2"/>
        <scheme val="minor"/>
      </rPr>
      <t xml:space="preserve"> of the BeeHive Area financial transactions of the month indicated.</t>
    </r>
  </si>
  <si>
    <r>
      <rPr>
        <b/>
        <i/>
        <sz val="11"/>
        <color theme="1"/>
        <rFont val="Calibri"/>
        <family val="2"/>
        <scheme val="minor"/>
      </rPr>
      <t xml:space="preserve">DETAILS </t>
    </r>
    <r>
      <rPr>
        <sz val="11"/>
        <color theme="1"/>
        <rFont val="Calibri"/>
        <family val="2"/>
        <scheme val="minor"/>
      </rPr>
      <t xml:space="preserve"> report contained in the pages following this summary.</t>
    </r>
  </si>
  <si>
    <t>Outstanding Checks/Debits</t>
  </si>
  <si>
    <r>
      <t xml:space="preserve"> &lt;--------------  from </t>
    </r>
    <r>
      <rPr>
        <b/>
        <i/>
        <sz val="10"/>
        <color theme="1"/>
        <rFont val="Calibri"/>
        <family val="2"/>
        <scheme val="minor"/>
      </rPr>
      <t>Remaining</t>
    </r>
    <r>
      <rPr>
        <b/>
        <sz val="10"/>
        <color theme="1"/>
        <rFont val="Calibri"/>
        <family val="2"/>
        <scheme val="minor"/>
      </rPr>
      <t xml:space="preserve"> </t>
    </r>
    <r>
      <rPr>
        <b/>
        <i/>
        <sz val="10"/>
        <color theme="1"/>
        <rFont val="Calibri"/>
        <family val="2"/>
        <scheme val="minor"/>
      </rPr>
      <t>General Fund Balance</t>
    </r>
    <r>
      <rPr>
        <sz val="10"/>
        <color theme="1"/>
        <rFont val="Calibri"/>
        <family val="2"/>
        <scheme val="minor"/>
      </rPr>
      <t xml:space="preserve"> above</t>
    </r>
  </si>
  <si>
    <r>
      <t xml:space="preserve">------------&gt; (to </t>
    </r>
    <r>
      <rPr>
        <b/>
        <i/>
        <u/>
        <sz val="10"/>
        <color theme="1"/>
        <rFont val="Calibri"/>
        <family val="2"/>
        <scheme val="minor"/>
      </rPr>
      <t>Closing</t>
    </r>
    <r>
      <rPr>
        <b/>
        <i/>
        <sz val="10"/>
        <color theme="1"/>
        <rFont val="Calibri"/>
        <family val="2"/>
        <scheme val="minor"/>
      </rPr>
      <t xml:space="preserve"> Events Reserve - Summary Page</t>
    </r>
    <r>
      <rPr>
        <sz val="10"/>
        <color theme="1"/>
        <rFont val="Calibri"/>
        <family val="2"/>
        <scheme val="minor"/>
      </rPr>
      <t>)</t>
    </r>
  </si>
  <si>
    <r>
      <t xml:space="preserve">------------&gt; (to </t>
    </r>
    <r>
      <rPr>
        <b/>
        <i/>
        <u/>
        <sz val="10"/>
        <color theme="1"/>
        <rFont val="Calibri"/>
        <family val="2"/>
        <scheme val="minor"/>
      </rPr>
      <t>Closing</t>
    </r>
    <r>
      <rPr>
        <b/>
        <i/>
        <sz val="10"/>
        <color theme="1"/>
        <rFont val="Calibri"/>
        <family val="2"/>
        <scheme val="minor"/>
      </rPr>
      <t xml:space="preserve"> Gen Op Exp Reserve - Summary Page</t>
    </r>
    <r>
      <rPr>
        <sz val="10"/>
        <color theme="1"/>
        <rFont val="Calibri"/>
        <family val="2"/>
        <scheme val="minor"/>
      </rPr>
      <t>)</t>
    </r>
  </si>
  <si>
    <t xml:space="preserve">Opening General Fund Balance   (Opening Available Balance) + (Total Donation)         </t>
  </si>
  <si>
    <t xml:space="preserve">Use this page to record the data required to: </t>
  </si>
  <si>
    <t>1).  Bank Statement Reconciliation</t>
  </si>
  <si>
    <t>2). Opening Reserves Reconciliation</t>
  </si>
  <si>
    <t>3).  Income Reconciliation</t>
  </si>
  <si>
    <t>1). Reconcile the Bank Statement with Outstanding Checks/Debits</t>
  </si>
  <si>
    <t>2). Reconcile the Opening Prudent Reserves and determine the Opening Available Bank Balance</t>
  </si>
  <si>
    <t>3). Reconcile the day's Income and determine the Opening General Fund Balance</t>
  </si>
  <si>
    <t>Opening Available Bank Balance = (Opening Bank Balance) - (Opening Total Prudent Reserves)</t>
  </si>
  <si>
    <t>Total Opening Reserves</t>
  </si>
  <si>
    <t>Opening Available Balance     (Bank Statement Balance - total Outstanding - Total Opening Reserves)</t>
  </si>
  <si>
    <t>Opening General Fund Balance  (Opening Available Balance + Total Donations)</t>
  </si>
  <si>
    <t>Total Literature Sales</t>
  </si>
  <si>
    <t>Storage Refund</t>
  </si>
  <si>
    <t>Activites</t>
  </si>
  <si>
    <t>Good Shepherd PR 07/19</t>
  </si>
  <si>
    <t>1543</t>
  </si>
  <si>
    <t>Good Shep PR 08/19</t>
  </si>
  <si>
    <t>CUMC ASC 07/19</t>
  </si>
  <si>
    <t>CUNC ASC 08/19</t>
  </si>
  <si>
    <t>NAWS 024451</t>
  </si>
  <si>
    <t>NAWS 026050</t>
  </si>
  <si>
    <t>1558</t>
  </si>
  <si>
    <t>1559</t>
  </si>
  <si>
    <t>10/3</t>
  </si>
  <si>
    <t>10/11</t>
  </si>
  <si>
    <t>9/16</t>
  </si>
  <si>
    <t>9/29</t>
  </si>
  <si>
    <t>1560</t>
  </si>
  <si>
    <t>Regional Mtg</t>
  </si>
  <si>
    <t>St Stephens-Rent Donation</t>
  </si>
  <si>
    <t>&lt;---------</t>
  </si>
  <si>
    <r>
      <t>Enter the amount to ADD to</t>
    </r>
    <r>
      <rPr>
        <i/>
        <sz val="10"/>
        <color theme="1"/>
        <rFont val="Calibri"/>
        <family val="2"/>
        <scheme val="minor"/>
      </rPr>
      <t xml:space="preserve"> Events Reserves</t>
    </r>
  </si>
  <si>
    <t>&lt;----------</t>
  </si>
  <si>
    <r>
      <t>Enter the amount to ADD to</t>
    </r>
    <r>
      <rPr>
        <i/>
        <sz val="10"/>
        <color theme="1"/>
        <rFont val="Calibri"/>
        <family val="2"/>
        <scheme val="minor"/>
      </rPr>
      <t xml:space="preserve"> Donated Literature Reserves</t>
    </r>
  </si>
  <si>
    <r>
      <t xml:space="preserve">  may </t>
    </r>
    <r>
      <rPr>
        <b/>
        <sz val="10"/>
        <color theme="1"/>
        <rFont val="Calibri"/>
        <family val="2"/>
        <scheme val="minor"/>
      </rPr>
      <t>NOT</t>
    </r>
    <r>
      <rPr>
        <sz val="10"/>
        <color theme="1"/>
        <rFont val="Calibri"/>
        <family val="2"/>
        <scheme val="minor"/>
      </rPr>
      <t xml:space="preserve"> exceed the </t>
    </r>
    <r>
      <rPr>
        <b/>
        <i/>
        <sz val="10"/>
        <color theme="1"/>
        <rFont val="Calibri"/>
        <family val="2"/>
        <scheme val="minor"/>
      </rPr>
      <t>Available General Fund Balance</t>
    </r>
    <r>
      <rPr>
        <sz val="10"/>
        <color theme="1"/>
        <rFont val="Calibri"/>
        <family val="2"/>
        <scheme val="minor"/>
      </rPr>
      <t xml:space="preserve"> above</t>
    </r>
  </si>
  <si>
    <r>
      <t>Enter the amount to ADD to</t>
    </r>
    <r>
      <rPr>
        <i/>
        <sz val="10"/>
        <color theme="1"/>
        <rFont val="Calibri"/>
        <family val="2"/>
        <scheme val="minor"/>
      </rPr>
      <t xml:space="preserve"> General Operating Expense Reserves</t>
    </r>
  </si>
  <si>
    <t>September</t>
  </si>
  <si>
    <t>HostGator -Hosting</t>
  </si>
  <si>
    <t>9/11</t>
  </si>
  <si>
    <t>HostGator - CodeGuard</t>
  </si>
  <si>
    <t>9/3</t>
  </si>
  <si>
    <t>HostGator-Scan</t>
  </si>
  <si>
    <t>8/16</t>
  </si>
  <si>
    <t>OneBox-Phoneline</t>
  </si>
  <si>
    <t>Uhaul-Storage</t>
  </si>
  <si>
    <t>8/29</t>
  </si>
  <si>
    <t>SiteLock-Firewall</t>
  </si>
  <si>
    <t>UPSP - PO Box</t>
  </si>
  <si>
    <t>106,00</t>
  </si>
  <si>
    <t>Make CK to CUMC note: Monthly Rent Donation</t>
  </si>
  <si>
    <t>Make CK to Good Shepherd note: Monthly Rent Donation</t>
  </si>
  <si>
    <t xml:space="preserve">Autopay Annually (in August) via Visa Debit Card </t>
  </si>
  <si>
    <t>Must pay before end of Aug ($106.00 for 1 yr) - pay via Debit Card or Ck to U.S.P.S.</t>
  </si>
  <si>
    <t xml:space="preserve"> FULL</t>
  </si>
  <si>
    <t>About 1/3 full</t>
  </si>
  <si>
    <t>Opening Available Balance ( Opening Bank Balance - Opening Reserves)</t>
  </si>
  <si>
    <t>(2) Taken from Last Month's Closing Reserves</t>
  </si>
  <si>
    <t>Opening Reserves Reconcilliation</t>
  </si>
  <si>
    <t xml:space="preserve">Opening General Fund Balance   (Opening Available Balance + Total Donation)         </t>
  </si>
  <si>
    <t xml:space="preserve">Opening Available Balance   (Starting Bank Balance - Opening Reserves)         </t>
  </si>
  <si>
    <t>Opening General Fund Balance  (Opening Available Balance + Total Donation)</t>
  </si>
  <si>
    <t>Opening Reserve Reconcilliation</t>
  </si>
  <si>
    <r>
      <t xml:space="preserve">Total </t>
    </r>
    <r>
      <rPr>
        <b/>
        <i/>
        <sz val="10"/>
        <color theme="1"/>
        <rFont val="Calibri"/>
        <family val="2"/>
        <scheme val="minor"/>
      </rPr>
      <t xml:space="preserve">Opening Reserves    </t>
    </r>
    <r>
      <rPr>
        <b/>
        <sz val="10"/>
        <color theme="1"/>
        <rFont val="Calibri"/>
        <family val="2"/>
        <scheme val="minor"/>
      </rPr>
      <t>-</t>
    </r>
  </si>
  <si>
    <t xml:space="preserve"> ---&gt;  BASIC expenses</t>
  </si>
  <si>
    <t>October</t>
  </si>
  <si>
    <t>Good Shepherd - PR 09/19</t>
  </si>
  <si>
    <t>St Stephens - Rent 09/19</t>
  </si>
  <si>
    <t>HostGator - Hosting</t>
  </si>
  <si>
    <t>SiteLock - Firewall</t>
  </si>
  <si>
    <t>HostGator Scan</t>
  </si>
  <si>
    <t>09/16</t>
  </si>
  <si>
    <t>10/03</t>
  </si>
  <si>
    <t>09/30</t>
  </si>
  <si>
    <t>10/16</t>
  </si>
  <si>
    <t>1561</t>
  </si>
  <si>
    <t>11/02</t>
  </si>
  <si>
    <t>11/11</t>
  </si>
  <si>
    <t>10/28</t>
  </si>
  <si>
    <t>11/15</t>
  </si>
  <si>
    <t>NAW-028908</t>
  </si>
  <si>
    <t>10/19</t>
  </si>
  <si>
    <t>1563</t>
  </si>
  <si>
    <t>1562</t>
  </si>
  <si>
    <t>Chilli Cook Off</t>
  </si>
  <si>
    <t>1564</t>
  </si>
  <si>
    <t>FSA NEPA Table</t>
  </si>
  <si>
    <t>1565</t>
  </si>
  <si>
    <t>Nov</t>
  </si>
  <si>
    <t>11/12</t>
  </si>
  <si>
    <t>1Box - Phoneline</t>
  </si>
  <si>
    <t>HostGator - Site Hosting</t>
  </si>
  <si>
    <t>11/04</t>
  </si>
  <si>
    <t>SiteLock - Upgrade</t>
  </si>
  <si>
    <t>11/01</t>
  </si>
  <si>
    <t>10/29</t>
  </si>
  <si>
    <t>10/21</t>
  </si>
  <si>
    <t>Naw-028908 / PayPal</t>
  </si>
  <si>
    <t>1566</t>
  </si>
  <si>
    <t>12/04</t>
  </si>
  <si>
    <t>12/12</t>
  </si>
  <si>
    <t>11/29</t>
  </si>
  <si>
    <t>NAW-031214 / PayPal</t>
  </si>
  <si>
    <t>Activities- Chili Cookoff</t>
  </si>
  <si>
    <t>1567</t>
  </si>
  <si>
    <t xml:space="preserve"> ---&gt; about 3 months BASIC expenses</t>
  </si>
  <si>
    <t xml:space="preserve"> --&gt; low</t>
  </si>
  <si>
    <t>3 Area Policy Manuals + 3 Binders: ASC Chair +ASC Vice-Chair + Policy Chair.</t>
  </si>
  <si>
    <t>December</t>
  </si>
  <si>
    <t>NAW-031314</t>
  </si>
  <si>
    <t>11/22</t>
  </si>
  <si>
    <t>12/02</t>
  </si>
  <si>
    <t>1-Box Phoneline</t>
  </si>
  <si>
    <t>12/3</t>
  </si>
  <si>
    <t>HostGator - hosting</t>
  </si>
  <si>
    <t>12/11</t>
  </si>
  <si>
    <t>Naw-031980</t>
  </si>
  <si>
    <t>1568</t>
  </si>
  <si>
    <t>1569</t>
  </si>
  <si>
    <t>New Year</t>
  </si>
  <si>
    <t>1570</t>
  </si>
  <si>
    <t>Regional Donation- December 2019</t>
  </si>
  <si>
    <t xml:space="preserve"> --&gt; LOW</t>
  </si>
  <si>
    <t>Regional Donation made to cover minimal insurance contribution per Budget.</t>
  </si>
  <si>
    <t>01/03</t>
  </si>
  <si>
    <t>01/11</t>
  </si>
  <si>
    <t>12/29</t>
  </si>
  <si>
    <t>01/02</t>
  </si>
  <si>
    <t xml:space="preserve">Send a minimum of $180 Donation to Region yearly towards Insurance. </t>
  </si>
  <si>
    <t>January</t>
  </si>
  <si>
    <t>HostGator - Site</t>
  </si>
  <si>
    <t>1/13</t>
  </si>
  <si>
    <t>1/03</t>
  </si>
  <si>
    <t>12/31</t>
  </si>
  <si>
    <t>SiteLock -Firewall</t>
  </si>
  <si>
    <t>12/30</t>
  </si>
  <si>
    <t>SiteLock - CodeScan</t>
  </si>
  <si>
    <t>None</t>
  </si>
  <si>
    <t>1572</t>
  </si>
  <si>
    <t>1573</t>
  </si>
  <si>
    <t>02/03</t>
  </si>
  <si>
    <t>2/13</t>
  </si>
  <si>
    <t>2/31</t>
  </si>
  <si>
    <t>2/30</t>
  </si>
  <si>
    <t>NAW-033179 DEC Order</t>
  </si>
  <si>
    <t>1/20</t>
  </si>
  <si>
    <t>20_____</t>
  </si>
  <si>
    <t>1574</t>
  </si>
  <si>
    <t>Vic H  - Book</t>
  </si>
  <si>
    <t>DE-1</t>
  </si>
  <si>
    <t>DE-2</t>
  </si>
  <si>
    <t>DE-3</t>
  </si>
  <si>
    <t>DE-4</t>
  </si>
  <si>
    <t>DE-5</t>
  </si>
  <si>
    <t>DE-6</t>
  </si>
  <si>
    <t>DE-7</t>
  </si>
  <si>
    <t>DE-8</t>
  </si>
  <si>
    <t>DE-9</t>
  </si>
  <si>
    <t>DE-10</t>
  </si>
  <si>
    <t>DE-11</t>
  </si>
  <si>
    <t>DE-12</t>
  </si>
  <si>
    <t>DE-13</t>
  </si>
  <si>
    <t>DE-14</t>
  </si>
  <si>
    <t>DE-15</t>
  </si>
  <si>
    <t>DE-16</t>
  </si>
  <si>
    <t>Host G /site</t>
  </si>
  <si>
    <t>2/11</t>
  </si>
  <si>
    <t>2/03</t>
  </si>
  <si>
    <t>1/31</t>
  </si>
  <si>
    <t>1/29</t>
  </si>
  <si>
    <t>1/21</t>
  </si>
  <si>
    <t>1575</t>
  </si>
  <si>
    <t>1576</t>
  </si>
  <si>
    <t>3/02</t>
  </si>
  <si>
    <t>3/11</t>
  </si>
  <si>
    <t>2/28</t>
  </si>
  <si>
    <t>NAWS 035337</t>
  </si>
  <si>
    <t>2/17</t>
  </si>
  <si>
    <t>MARLCNA</t>
  </si>
  <si>
    <t>1577</t>
  </si>
  <si>
    <t>Region</t>
  </si>
  <si>
    <t>1578</t>
  </si>
  <si>
    <t>FEBRUARY</t>
  </si>
  <si>
    <t>Good /Shepard - PR JAN</t>
  </si>
  <si>
    <t>Judie R. - Mtg Lists</t>
  </si>
  <si>
    <t>Onebox - Phoneline</t>
  </si>
  <si>
    <t>Sitelock - Codescan</t>
  </si>
  <si>
    <t>Sitelock - Firewall</t>
  </si>
  <si>
    <t>Allan C - RCM</t>
  </si>
  <si>
    <t>NAW-033179</t>
  </si>
  <si>
    <t>MARCH</t>
  </si>
  <si>
    <t>HostGator- Site</t>
  </si>
  <si>
    <t>1Box-Phoneline</t>
  </si>
  <si>
    <t>3/03</t>
  </si>
  <si>
    <t>SiteLock-Scan</t>
  </si>
  <si>
    <t>NAW-035337</t>
  </si>
  <si>
    <t>2/24</t>
  </si>
  <si>
    <t>1579</t>
  </si>
  <si>
    <t>1580</t>
  </si>
  <si>
    <t>4/11</t>
  </si>
  <si>
    <t>4/02</t>
  </si>
  <si>
    <t>4/03</t>
  </si>
  <si>
    <t>NAW-036949</t>
  </si>
  <si>
    <t>3/17</t>
  </si>
  <si>
    <t xml:space="preserve"> ---&gt; about 6 months FIXED BASIC expenses</t>
  </si>
  <si>
    <t>1581</t>
  </si>
  <si>
    <t>Good Shepherd</t>
  </si>
  <si>
    <t>H&amp;I -orient</t>
  </si>
  <si>
    <t>April</t>
  </si>
  <si>
    <t>CUMC</t>
  </si>
  <si>
    <t>4/17</t>
  </si>
  <si>
    <t>H.G.- Hosting</t>
  </si>
  <si>
    <t>4/13</t>
  </si>
  <si>
    <t>SiteLock - scan</t>
  </si>
  <si>
    <t>3/30</t>
  </si>
  <si>
    <t>SiteLock- Firewall</t>
  </si>
  <si>
    <t xml:space="preserve"> ---&gt; about 6 months BASIC expenses</t>
  </si>
  <si>
    <r>
      <t>2019-2020 under "</t>
    </r>
    <r>
      <rPr>
        <b/>
        <sz val="8"/>
        <color theme="1"/>
        <rFont val="Calibri"/>
        <family val="2"/>
        <scheme val="minor"/>
      </rPr>
      <t>GENERALLY PAID OUT</t>
    </r>
    <r>
      <rPr>
        <sz val="8"/>
        <color theme="1"/>
        <rFont val="Calibri"/>
        <family val="2"/>
        <scheme val="minor"/>
      </rPr>
      <t>".</t>
    </r>
  </si>
  <si>
    <r>
      <t>Using the 2019-2020</t>
    </r>
    <r>
      <rPr>
        <b/>
        <sz val="8"/>
        <color theme="1"/>
        <rFont val="Calibri"/>
        <family val="2"/>
        <scheme val="minor"/>
      </rPr>
      <t xml:space="preserve"> BUDGET</t>
    </r>
    <r>
      <rPr>
        <sz val="8"/>
        <color theme="1"/>
        <rFont val="Calibri"/>
        <family val="2"/>
        <scheme val="minor"/>
      </rPr>
      <t xml:space="preserve"> sheet (attached), look up your Sub-Committee (under "</t>
    </r>
    <r>
      <rPr>
        <b/>
        <sz val="8"/>
        <color theme="1"/>
        <rFont val="Calibri"/>
        <family val="2"/>
        <scheme val="minor"/>
      </rPr>
      <t>FOR</t>
    </r>
    <r>
      <rPr>
        <sz val="8"/>
        <color theme="1"/>
        <rFont val="Calibri"/>
        <family val="2"/>
        <scheme val="minor"/>
      </rPr>
      <t xml:space="preserve">") and then see the amount budgeted for each item for </t>
    </r>
  </si>
  <si>
    <r>
      <t>If there is no change for the 2020-2021 budget year, just write "</t>
    </r>
    <r>
      <rPr>
        <b/>
        <sz val="8"/>
        <color theme="1"/>
        <rFont val="Calibri"/>
        <family val="2"/>
        <scheme val="minor"/>
      </rPr>
      <t>SAME</t>
    </r>
    <r>
      <rPr>
        <sz val="8"/>
        <color theme="1"/>
        <rFont val="Calibri"/>
        <family val="2"/>
        <scheme val="minor"/>
      </rPr>
      <t>" in the appropriate space under "</t>
    </r>
    <r>
      <rPr>
        <b/>
        <sz val="8"/>
        <color theme="1"/>
        <rFont val="Calibri"/>
        <family val="2"/>
        <scheme val="minor"/>
      </rPr>
      <t>GENERALLY PAID OUT</t>
    </r>
    <r>
      <rPr>
        <sz val="8"/>
        <color theme="1"/>
        <rFont val="Calibri"/>
        <family val="2"/>
        <scheme val="minor"/>
      </rPr>
      <t xml:space="preserve">" on </t>
    </r>
    <r>
      <rPr>
        <b/>
        <i/>
        <sz val="8"/>
        <color theme="1"/>
        <rFont val="Calibri"/>
        <family val="2"/>
        <scheme val="minor"/>
      </rPr>
      <t>this form</t>
    </r>
    <r>
      <rPr>
        <sz val="8"/>
        <color theme="1"/>
        <rFont val="Calibri"/>
        <family val="2"/>
        <scheme val="minor"/>
      </rPr>
      <t>.</t>
    </r>
  </si>
  <si>
    <r>
      <t xml:space="preserve">For a new expense which was </t>
    </r>
    <r>
      <rPr>
        <b/>
        <i/>
        <sz val="8"/>
        <color theme="1"/>
        <rFont val="Calibri"/>
        <family val="2"/>
        <scheme val="minor"/>
      </rPr>
      <t>NOT</t>
    </r>
    <r>
      <rPr>
        <sz val="8"/>
        <color theme="1"/>
        <rFont val="Calibri"/>
        <family val="2"/>
        <scheme val="minor"/>
      </rPr>
      <t xml:space="preserve"> budgeted in 2019-2020, pick a</t>
    </r>
    <r>
      <rPr>
        <i/>
        <sz val="8"/>
        <color theme="1"/>
        <rFont val="Calibri"/>
        <family val="2"/>
        <scheme val="minor"/>
      </rPr>
      <t xml:space="preserve"> blank</t>
    </r>
    <r>
      <rPr>
        <sz val="8"/>
        <color theme="1"/>
        <rFont val="Calibri"/>
        <family val="2"/>
        <scheme val="minor"/>
      </rPr>
      <t xml:space="preserve"> line under the "</t>
    </r>
    <r>
      <rPr>
        <b/>
        <sz val="8"/>
        <color theme="1"/>
        <rFont val="Calibri"/>
        <family val="2"/>
        <scheme val="minor"/>
      </rPr>
      <t>Budget/Reserve Account</t>
    </r>
    <r>
      <rPr>
        <sz val="8"/>
        <color theme="1"/>
        <rFont val="Calibri"/>
        <family val="2"/>
        <scheme val="minor"/>
      </rPr>
      <t>" (Rent, Supplies, Misc., etc) where the</t>
    </r>
  </si>
  <si>
    <t>This completed form is to be submitted at the June, 2020 BHASC Meeting.</t>
  </si>
  <si>
    <t>Web</t>
  </si>
  <si>
    <t>Firewall &amp; Scan</t>
  </si>
  <si>
    <t>Posters/Flyers</t>
  </si>
  <si>
    <t>MARLCNA/Region Attendance Fund</t>
  </si>
  <si>
    <t>8. To cover space rental and basics.</t>
  </si>
  <si>
    <t xml:space="preserve"> 2020-2021 BUDGET INPUT  FOR (Committee/Office):__________________________</t>
  </si>
  <si>
    <t>Budget for: Postage, Phone, Website, etc.</t>
  </si>
  <si>
    <t>Budget for: Office supplies, Computer Supplies, etc.</t>
  </si>
  <si>
    <t>Budget for any Printing Costs: Meeting Lists, Flyers, Posters, Copies of Policy, etc.</t>
  </si>
  <si>
    <t>Budget for Insurance, Bank Fees, etc.</t>
  </si>
  <si>
    <t>Budget for the costs associated with putting on any Event - note: this may be seed money or actual estimated costs.</t>
  </si>
  <si>
    <t>Budget for the literature Donated by the Area to fill  the Literature Orders from H&amp;I and PR and others.</t>
  </si>
  <si>
    <t>Budget for all other Operating Type Expenses.</t>
  </si>
  <si>
    <t xml:space="preserve">If you need assistance completing your budget call/text Alan H 570-262-0580. </t>
  </si>
  <si>
    <t>Budget for Recurring Monthly Rents ONLY (Meetings/Storage)…. Any rent for an Event should be budgeted in the Event Budget.</t>
  </si>
  <si>
    <t>May</t>
  </si>
  <si>
    <t>5/11</t>
  </si>
  <si>
    <t>1Box- Phoneline</t>
  </si>
  <si>
    <t>5/04</t>
  </si>
  <si>
    <t>SiteLock - Scan</t>
  </si>
  <si>
    <t>4/30</t>
  </si>
  <si>
    <t>4/29</t>
  </si>
  <si>
    <t>Naw - 036949</t>
  </si>
  <si>
    <t>6/2</t>
  </si>
  <si>
    <t>6/11</t>
  </si>
  <si>
    <t>5/29</t>
  </si>
  <si>
    <t>5/28</t>
  </si>
  <si>
    <t>June</t>
  </si>
  <si>
    <t>CUMC - Feb</t>
  </si>
  <si>
    <t>1-Box - Phoneline</t>
  </si>
  <si>
    <t>SiteLock - Treushield</t>
  </si>
  <si>
    <t>SiteLock - Infinity</t>
  </si>
  <si>
    <t xml:space="preserve">Office Supplies - </t>
  </si>
  <si>
    <t>5/19</t>
  </si>
  <si>
    <t>7/02</t>
  </si>
  <si>
    <t>7/11</t>
  </si>
  <si>
    <t>6/28</t>
  </si>
  <si>
    <t>6/29</t>
  </si>
  <si>
    <t>Prepaid Office Supplies</t>
  </si>
  <si>
    <t>6/30</t>
  </si>
  <si>
    <t>7/03</t>
  </si>
  <si>
    <t>H.G. - Domain</t>
  </si>
  <si>
    <t>7/01</t>
  </si>
  <si>
    <t>OneBox - Phoneline</t>
  </si>
  <si>
    <t>7/10</t>
  </si>
  <si>
    <t>CUMC.FEB</t>
  </si>
  <si>
    <t>H.g. Hosting</t>
  </si>
  <si>
    <t>7/13</t>
  </si>
  <si>
    <t>Office Supplies (ALH)*</t>
  </si>
  <si>
    <t>Refund from ALH *</t>
  </si>
  <si>
    <t>1583</t>
  </si>
  <si>
    <t>7/28</t>
  </si>
  <si>
    <t>1582</t>
  </si>
  <si>
    <t xml:space="preserve"> 2020-2021 BUDGET</t>
  </si>
  <si>
    <t xml:space="preserve">      2020-2021</t>
  </si>
  <si>
    <t xml:space="preserve">This is the total amount ($1885.00) to be held in the BeeHive ASC Reserves. </t>
  </si>
  <si>
    <t>Extra Literature Purchases</t>
  </si>
  <si>
    <r>
      <t xml:space="preserve">* </t>
    </r>
    <r>
      <rPr>
        <sz val="8"/>
        <color theme="1"/>
        <rFont val="Calibri"/>
        <family val="2"/>
        <scheme val="minor"/>
      </rPr>
      <t>to be used to bring Lit Inventory up to where we can support $500 orders.</t>
    </r>
  </si>
  <si>
    <t>8/12</t>
  </si>
  <si>
    <t>HG - Hosting</t>
  </si>
  <si>
    <t>7/30</t>
  </si>
  <si>
    <t>8/17</t>
  </si>
  <si>
    <t>8/17pp</t>
  </si>
  <si>
    <t xml:space="preserve">Naw-043602 (501.03) </t>
  </si>
  <si>
    <t>Amazon - Treas Box</t>
  </si>
  <si>
    <t>1584</t>
  </si>
  <si>
    <t>Naw-043602 (501.03)</t>
  </si>
  <si>
    <t>8/31</t>
  </si>
  <si>
    <t>**  Gen Op Exp Reserves Opening(2) adjusted for error in July Report:</t>
  </si>
  <si>
    <t>$5.00 for PR rent not paid in July. And for $26.32 expense not reported in July.</t>
  </si>
  <si>
    <t>2020-2021 BeeHive Area Service Committee Budget</t>
  </si>
  <si>
    <t>PR - Meeting Lists (Judie  R)</t>
  </si>
  <si>
    <t>9/04</t>
  </si>
  <si>
    <t>9/03</t>
  </si>
  <si>
    <t>NAWs - 043602</t>
  </si>
  <si>
    <t>Host G - Site</t>
  </si>
  <si>
    <t>Host G -bkup</t>
  </si>
  <si>
    <t>1Box - phoneline</t>
  </si>
  <si>
    <t>Treas Error</t>
  </si>
  <si>
    <t>10/05</t>
  </si>
  <si>
    <t>10/13</t>
  </si>
  <si>
    <t>9/30</t>
  </si>
  <si>
    <t>1587</t>
  </si>
  <si>
    <t>1588</t>
  </si>
  <si>
    <t>SiteLock-scan</t>
  </si>
  <si>
    <t>10/5</t>
  </si>
  <si>
    <t>HG- site</t>
  </si>
  <si>
    <t>11/03</t>
  </si>
  <si>
    <t>10/30</t>
  </si>
  <si>
    <t>All Income this month …...</t>
  </si>
  <si>
    <t>Need to analyze Oct records to see</t>
  </si>
  <si>
    <t>where the income goes.</t>
  </si>
  <si>
    <t>until we analyze OCT</t>
  </si>
  <si>
    <t>records and see where</t>
  </si>
  <si>
    <t>the money goes.</t>
  </si>
  <si>
    <t>All Income from OCT…</t>
  </si>
  <si>
    <t>(Put in Savings Fund)</t>
  </si>
  <si>
    <t>November</t>
  </si>
  <si>
    <t>1Box - phone</t>
  </si>
  <si>
    <t>Sitelock - Fwall</t>
  </si>
  <si>
    <t>1589</t>
  </si>
  <si>
    <t>12/03</t>
  </si>
  <si>
    <t>11/30</t>
  </si>
  <si>
    <t>1190</t>
  </si>
  <si>
    <t>HG - Site</t>
  </si>
  <si>
    <t>12/10</t>
  </si>
  <si>
    <t>12/8</t>
  </si>
  <si>
    <t>12/14-pp</t>
  </si>
  <si>
    <t>NAW-047333</t>
  </si>
  <si>
    <t>01/08</t>
  </si>
  <si>
    <t>01/10</t>
  </si>
  <si>
    <t>H&amp;I order</t>
  </si>
  <si>
    <t>PR order</t>
  </si>
  <si>
    <t>Literature Sales</t>
  </si>
  <si>
    <t>Total Literature order this month</t>
  </si>
  <si>
    <t>TREASURER'S REPORT - INPUT</t>
  </si>
  <si>
    <t>New Allocations to Reserve Funds</t>
  </si>
  <si>
    <t>Events Expense Fund</t>
  </si>
  <si>
    <t>Savings Fund</t>
  </si>
  <si>
    <t>Reserve Fund Allocations:</t>
  </si>
  <si>
    <t>Put all other expenses on the remaining lines</t>
  </si>
  <si>
    <t>Enter CK# for Checks;                                  Date for Debit Card pmts</t>
  </si>
  <si>
    <t>Get From Literature Chair:</t>
  </si>
  <si>
    <t xml:space="preserve">This is the money the Area decides at this month's meetingto add to these Reserve funds. </t>
  </si>
  <si>
    <t>EXPENSE ENTRIES:</t>
  </si>
  <si>
    <t>Amount:</t>
  </si>
  <si>
    <t>Opening Bank Balance as of (Date):</t>
  </si>
  <si>
    <t>Closing Bank Balance as of (Date):</t>
  </si>
  <si>
    <t>Total Expenses</t>
  </si>
  <si>
    <t>T1</t>
  </si>
  <si>
    <t>T2</t>
  </si>
  <si>
    <t>T3</t>
  </si>
  <si>
    <t>= (T1+T2-T3)</t>
  </si>
  <si>
    <t>This page is to be used to record data at ASC to be used in calculating and producing the Treasurer's Report for the month.</t>
  </si>
  <si>
    <t>Zoom Monthly Rental</t>
  </si>
  <si>
    <t xml:space="preserve">Autopay Monthly via PayPal (Visa Debit Card) </t>
  </si>
  <si>
    <t>12/28</t>
  </si>
  <si>
    <t>JANUARY</t>
  </si>
  <si>
    <t>1 Box - Phoneline</t>
  </si>
  <si>
    <t>1/2</t>
  </si>
  <si>
    <t>HostGator - Website</t>
  </si>
  <si>
    <t>1/11</t>
  </si>
  <si>
    <t>Zoom (PayPal)</t>
  </si>
  <si>
    <t>NAW-047333 (PayPal)</t>
  </si>
  <si>
    <t>12/15</t>
  </si>
  <si>
    <t>Zoom</t>
  </si>
  <si>
    <t>2/2</t>
  </si>
  <si>
    <t>NAW 051197</t>
  </si>
  <si>
    <t>02/10</t>
  </si>
  <si>
    <t>NAW-051197</t>
  </si>
  <si>
    <t>2/10</t>
  </si>
  <si>
    <t>NONE</t>
  </si>
  <si>
    <t>SiteLock - Fwall</t>
  </si>
  <si>
    <t>2/01</t>
  </si>
  <si>
    <t>1Box (PhoneLine)</t>
  </si>
  <si>
    <t>(PayPal)</t>
  </si>
  <si>
    <t>3/3</t>
  </si>
  <si>
    <t>3/10</t>
  </si>
  <si>
    <t>3/1</t>
  </si>
  <si>
    <t>NAW - 051197</t>
  </si>
  <si>
    <t>1591</t>
  </si>
  <si>
    <t>Make CK to CUMC note: Monthly Donation - includes Activities, H&amp;I, storage.</t>
  </si>
  <si>
    <t>---&gt;  transfer to Lit Re-supply Fund, to cover outstanding NAW invoice.</t>
  </si>
  <si>
    <t>Used to allow larger, fewer Lit orders from NAW.</t>
  </si>
  <si>
    <t>March</t>
  </si>
  <si>
    <t>3/01</t>
  </si>
  <si>
    <t>1Box (Phoneline)</t>
  </si>
  <si>
    <t>3/04</t>
  </si>
  <si>
    <t xml:space="preserve">HostGator </t>
  </si>
  <si>
    <t>Remainder of Conv Com acct xfer</t>
  </si>
  <si>
    <t>PR Stamp</t>
  </si>
  <si>
    <t>4/1</t>
  </si>
  <si>
    <t>From Gen Fund</t>
  </si>
  <si>
    <t>Recently Closed Groups:</t>
  </si>
  <si>
    <t>Mar 2021</t>
  </si>
  <si>
    <t>Included in ASC check</t>
  </si>
  <si>
    <t>Inlkuded in ASC check</t>
  </si>
  <si>
    <t>Meeting virtually</t>
  </si>
  <si>
    <t>Paid via PayPal</t>
  </si>
  <si>
    <t>Host Gator - Website</t>
  </si>
  <si>
    <t>4/12</t>
  </si>
  <si>
    <t>1Box -phoneline</t>
  </si>
  <si>
    <t>4/5</t>
  </si>
  <si>
    <t>PayPal-Zoom</t>
  </si>
  <si>
    <t>3/29</t>
  </si>
  <si>
    <t>1593</t>
  </si>
  <si>
    <t>1594</t>
  </si>
  <si>
    <t>5/1</t>
  </si>
  <si>
    <t>4/28</t>
  </si>
  <si>
    <t>zoom</t>
  </si>
  <si>
    <t>V Meetings</t>
  </si>
  <si>
    <t>Autopay Monthly via PayPal</t>
  </si>
  <si>
    <t>V-Meetings</t>
  </si>
  <si>
    <t>Zoom - PayPal</t>
  </si>
  <si>
    <t>Host Gator - Wibsite</t>
  </si>
  <si>
    <t>NAW-051197 (PayPal)</t>
  </si>
  <si>
    <t>1595</t>
  </si>
  <si>
    <t>1596</t>
  </si>
  <si>
    <t>1597</t>
  </si>
  <si>
    <t>MARSCNA - Regional Donation</t>
  </si>
  <si>
    <t xml:space="preserve"> Need to Accru in Savings @ $10/mo</t>
  </si>
  <si>
    <t>Need to Accru in Savings @ $36/mo</t>
  </si>
  <si>
    <t>Need to Accru in Savings @ $14/mo</t>
  </si>
  <si>
    <t xml:space="preserve"> 2021-2022 BUDGET</t>
  </si>
  <si>
    <t>2021-2022 BeeHive Area Service Committee Budget</t>
  </si>
  <si>
    <t xml:space="preserve">Zoom </t>
  </si>
  <si>
    <t>**</t>
  </si>
  <si>
    <t>Due 6/2022</t>
  </si>
  <si>
    <t>Due 8/2022</t>
  </si>
  <si>
    <t xml:space="preserve"> 4)</t>
  </si>
  <si>
    <t xml:space="preserve"> 3)</t>
  </si>
  <si>
    <t xml:space="preserve"> 2)</t>
  </si>
  <si>
    <t>1)</t>
  </si>
  <si>
    <r>
      <t>This Reserve amount ($1,418.00) will be held in the "</t>
    </r>
    <r>
      <rPr>
        <b/>
        <i/>
        <sz val="10"/>
        <color theme="1"/>
        <rFont val="Calibri"/>
        <family val="2"/>
        <scheme val="minor"/>
      </rPr>
      <t>General Operating Expense Reserves</t>
    </r>
    <r>
      <rPr>
        <sz val="10"/>
        <color theme="1"/>
        <rFont val="Calibri"/>
        <family val="2"/>
        <scheme val="minor"/>
      </rPr>
      <t>", which will be used to pay the above expenses when there are not suffiicient funds available in the General Fund.  Read Section 3.4.1.3 RESERVE ACCOUNTS on pg 3-8 of the BHASCNA Policy Manual, available on the nabeehive.org website, for a detailed explanation of BeeHive ASC Reserves.</t>
    </r>
  </si>
  <si>
    <t xml:space="preserve">This is the total amount ($2,368.00) to be held in the BeeHive ASC Reserves. </t>
  </si>
  <si>
    <t>Paid 1 year - $114.72 05/20/2021 Visa Debit card</t>
  </si>
  <si>
    <t>Paid 1 year - $389.33 - 05/20/2021 Visa Debit card</t>
  </si>
  <si>
    <t>07/01</t>
  </si>
  <si>
    <t>5/20</t>
  </si>
  <si>
    <t>OneBox (Phoneline)</t>
  </si>
  <si>
    <t>6/02</t>
  </si>
  <si>
    <t>1599</t>
  </si>
  <si>
    <t>1598</t>
  </si>
  <si>
    <t>1600</t>
  </si>
  <si>
    <t xml:space="preserve"> ---&gt; full</t>
  </si>
  <si>
    <t>--&gt; full</t>
  </si>
  <si>
    <t xml:space="preserve"> 7/1</t>
  </si>
  <si>
    <t>NAW-060692 (PayPal)</t>
  </si>
  <si>
    <t>MARSCNA - Donation</t>
  </si>
  <si>
    <t>1601</t>
  </si>
  <si>
    <t>Allocation from General Fund</t>
  </si>
  <si>
    <t>Regional Donation June 2021</t>
  </si>
  <si>
    <t>Adjusted for Annual Payments made - see DE-4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</si>
</sst>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52" x14ac:knownFonts="1">
    <font>
      <sz val="11"/>
      <color theme="1"/>
      <name val="Calibri"/>
      <family val="2"/>
      <scheme val="minor"/>
    </font>
    <font>
      <u/>
      <sz val="11"/>
      <color theme="1"/>
      <name val="Calibri"/>
      <family val="2"/>
      <scheme val="minor"/>
    </font>
    <font>
      <u/>
      <sz val="12"/>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sz val="10"/>
      <color theme="1"/>
      <name val="Calibri"/>
      <family val="2"/>
      <scheme val="minor"/>
    </font>
    <font>
      <sz val="8"/>
      <color theme="1"/>
      <name val="Calibri"/>
      <family val="2"/>
      <scheme val="minor"/>
    </font>
    <font>
      <b/>
      <i/>
      <u/>
      <sz val="14"/>
      <color theme="1"/>
      <name val="Calibri"/>
      <family val="2"/>
      <scheme val="minor"/>
    </font>
    <font>
      <b/>
      <sz val="10"/>
      <color theme="1"/>
      <name val="Calibri"/>
      <family val="2"/>
      <scheme val="minor"/>
    </font>
    <font>
      <u val="singleAccounting"/>
      <sz val="11"/>
      <color theme="1"/>
      <name val="Calibri"/>
      <family val="2"/>
      <scheme val="minor"/>
    </font>
    <font>
      <sz val="9"/>
      <color theme="1"/>
      <name val="Calibri"/>
      <family val="2"/>
      <scheme val="minor"/>
    </font>
    <font>
      <sz val="14"/>
      <name val="Calibri"/>
      <family val="2"/>
      <scheme val="minor"/>
    </font>
    <font>
      <b/>
      <sz val="14"/>
      <name val="Calibri"/>
      <family val="2"/>
      <scheme val="minor"/>
    </font>
    <font>
      <b/>
      <i/>
      <sz val="9"/>
      <color theme="1"/>
      <name val="Calibri"/>
      <family val="2"/>
      <scheme val="minor"/>
    </font>
    <font>
      <b/>
      <i/>
      <sz val="10"/>
      <color theme="1"/>
      <name val="Calibri"/>
      <family val="2"/>
      <scheme val="minor"/>
    </font>
    <font>
      <b/>
      <u/>
      <sz val="14"/>
      <color theme="1"/>
      <name val="Calibri"/>
      <family val="2"/>
      <scheme val="minor"/>
    </font>
    <font>
      <b/>
      <sz val="9"/>
      <color theme="1"/>
      <name val="Calibri"/>
      <family val="2"/>
      <scheme val="minor"/>
    </font>
    <font>
      <b/>
      <u/>
      <sz val="12"/>
      <color theme="1"/>
      <name val="Calibri"/>
      <family val="2"/>
      <scheme val="minor"/>
    </font>
    <font>
      <i/>
      <sz val="11"/>
      <color theme="1"/>
      <name val="Calibri"/>
      <family val="2"/>
      <scheme val="minor"/>
    </font>
    <font>
      <sz val="12"/>
      <name val="Calibri"/>
      <family val="2"/>
      <scheme val="minor"/>
    </font>
    <font>
      <i/>
      <sz val="14"/>
      <color theme="1"/>
      <name val="Calibri"/>
      <family val="2"/>
      <scheme val="minor"/>
    </font>
    <font>
      <b/>
      <sz val="12"/>
      <name val="Calibri"/>
      <family val="2"/>
      <scheme val="minor"/>
    </font>
    <font>
      <b/>
      <i/>
      <sz val="11"/>
      <color theme="1"/>
      <name val="Calibri"/>
      <family val="2"/>
      <scheme val="minor"/>
    </font>
    <font>
      <b/>
      <u/>
      <sz val="11"/>
      <color theme="1"/>
      <name val="Calibri"/>
      <family val="2"/>
      <scheme val="minor"/>
    </font>
    <font>
      <u/>
      <sz val="11"/>
      <color theme="10"/>
      <name val="Calibri"/>
      <family val="2"/>
      <scheme val="minor"/>
    </font>
    <font>
      <i/>
      <sz val="10"/>
      <color theme="1"/>
      <name val="Calibri"/>
      <family val="2"/>
      <scheme val="minor"/>
    </font>
    <font>
      <b/>
      <i/>
      <sz val="8"/>
      <color theme="1"/>
      <name val="Calibri"/>
      <family val="2"/>
      <scheme val="minor"/>
    </font>
    <font>
      <b/>
      <u/>
      <sz val="10"/>
      <color theme="1"/>
      <name val="Calibri"/>
      <family val="2"/>
      <scheme val="minor"/>
    </font>
    <font>
      <b/>
      <i/>
      <u/>
      <sz val="10"/>
      <color theme="1"/>
      <name val="Calibri"/>
      <family val="2"/>
      <scheme val="minor"/>
    </font>
    <font>
      <i/>
      <sz val="12"/>
      <color theme="1"/>
      <name val="Calibri"/>
      <family val="2"/>
      <scheme val="minor"/>
    </font>
    <font>
      <sz val="11"/>
      <color theme="1"/>
      <name val="Calibri"/>
      <family val="2"/>
      <scheme val="minor"/>
    </font>
    <font>
      <b/>
      <sz val="8"/>
      <color theme="1"/>
      <name val="Calibri"/>
      <family val="2"/>
      <scheme val="minor"/>
    </font>
    <font>
      <i/>
      <sz val="8"/>
      <color theme="1"/>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b/>
      <i/>
      <sz val="14"/>
      <color theme="1"/>
      <name val="Calibri"/>
      <family val="2"/>
      <scheme val="minor"/>
    </font>
    <font>
      <sz val="11"/>
      <color theme="3" tint="0.39997558519241921"/>
      <name val="Calibri"/>
      <family val="2"/>
      <scheme val="minor"/>
    </font>
    <font>
      <sz val="11"/>
      <color theme="9" tint="-0.249977111117893"/>
      <name val="Calibri"/>
      <family val="2"/>
      <scheme val="minor"/>
    </font>
    <font>
      <sz val="11"/>
      <color theme="5" tint="-0.249977111117893"/>
      <name val="Calibri"/>
      <family val="2"/>
      <scheme val="minor"/>
    </font>
    <font>
      <u/>
      <sz val="12"/>
      <name val="Calibri"/>
      <family val="2"/>
      <scheme val="minor"/>
    </font>
    <font>
      <sz val="11"/>
      <color rgb="FF00B050"/>
      <name val="Calibri"/>
      <family val="2"/>
      <scheme val="minor"/>
    </font>
    <font>
      <b/>
      <i/>
      <sz val="14"/>
      <color rgb="FF00B050"/>
      <name val="Calibri"/>
      <family val="2"/>
      <scheme val="minor"/>
    </font>
    <font>
      <b/>
      <i/>
      <sz val="16"/>
      <color rgb="FF00B050"/>
      <name val="Calibri"/>
      <family val="2"/>
      <scheme val="minor"/>
    </font>
    <font>
      <sz val="9"/>
      <color rgb="FF00B050"/>
      <name val="Calibri"/>
      <family val="2"/>
      <scheme val="minor"/>
    </font>
    <font>
      <b/>
      <sz val="1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theme="7"/>
      </patternFill>
    </fill>
    <fill>
      <patternFill patternType="solid">
        <fgColor theme="4" tint="0.39997558519241921"/>
        <bgColor theme="7" tint="0.79998168889431442"/>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99"/>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bgColor indexed="64"/>
      </patternFill>
    </fill>
    <fill>
      <patternFill patternType="solid">
        <fgColor rgb="FFCC66FF"/>
        <bgColor indexed="64"/>
      </patternFill>
    </fill>
    <fill>
      <patternFill patternType="solid">
        <fgColor theme="2" tint="-9.9978637043366805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s>
  <cellStyleXfs count="3">
    <xf numFmtId="0" fontId="0" fillId="0" borderId="0"/>
    <xf numFmtId="0" fontId="30" fillId="0" borderId="0" applyNumberFormat="0" applyFill="0" applyBorder="0" applyAlignment="0" applyProtection="0"/>
    <xf numFmtId="9" fontId="36" fillId="0" borderId="0" applyFont="0" applyFill="0" applyBorder="0" applyAlignment="0" applyProtection="0"/>
  </cellStyleXfs>
  <cellXfs count="2804">
    <xf numFmtId="0" fontId="0" fillId="0" borderId="0" xfId="0"/>
    <xf numFmtId="0" fontId="0" fillId="0" borderId="0" xfId="0" applyAlignment="1">
      <alignment horizontal="left"/>
    </xf>
    <xf numFmtId="164" fontId="0" fillId="0" borderId="1" xfId="0" applyNumberFormat="1" applyBorder="1"/>
    <xf numFmtId="0" fontId="0" fillId="0" borderId="4" xfId="0" applyBorder="1"/>
    <xf numFmtId="0" fontId="2" fillId="0" borderId="6" xfId="0" applyFont="1" applyBorder="1"/>
    <xf numFmtId="164" fontId="0" fillId="0" borderId="9" xfId="0" applyNumberFormat="1" applyBorder="1"/>
    <xf numFmtId="0" fontId="0" fillId="0" borderId="0" xfId="0" applyAlignment="1">
      <alignment horizontal="center"/>
    </xf>
    <xf numFmtId="0" fontId="0" fillId="0" borderId="1" xfId="0" applyBorder="1"/>
    <xf numFmtId="44" fontId="0" fillId="0" borderId="0" xfId="0" applyNumberFormat="1" applyAlignment="1">
      <alignment horizontal="center"/>
    </xf>
    <xf numFmtId="0" fontId="5" fillId="0" borderId="0" xfId="0" applyFont="1"/>
    <xf numFmtId="164" fontId="0" fillId="0" borderId="0" xfId="0" applyNumberFormat="1"/>
    <xf numFmtId="164" fontId="0" fillId="0" borderId="0" xfId="0" applyNumberFormat="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6" fillId="0" borderId="0" xfId="0" applyFont="1" applyAlignment="1">
      <alignment horizontal="center"/>
    </xf>
    <xf numFmtId="0" fontId="8" fillId="0" borderId="0" xfId="0" applyFont="1"/>
    <xf numFmtId="0" fontId="9" fillId="0" borderId="0" xfId="0" applyFont="1"/>
    <xf numFmtId="49" fontId="8" fillId="0" borderId="0" xfId="0" applyNumberFormat="1" applyFont="1" applyAlignment="1">
      <alignment horizontal="center"/>
    </xf>
    <xf numFmtId="0" fontId="7" fillId="0" borderId="0" xfId="0" applyFont="1"/>
    <xf numFmtId="164" fontId="0" fillId="10" borderId="1" xfId="0" applyNumberFormat="1" applyFill="1" applyBorder="1" applyAlignment="1">
      <alignment horizontal="center"/>
    </xf>
    <xf numFmtId="164" fontId="0" fillId="10" borderId="11" xfId="0" applyNumberFormat="1" applyFill="1" applyBorder="1" applyAlignment="1">
      <alignment horizontal="center"/>
    </xf>
    <xf numFmtId="164" fontId="0" fillId="10" borderId="2" xfId="0" applyNumberFormat="1" applyFill="1" applyBorder="1" applyAlignment="1">
      <alignment horizontal="center"/>
    </xf>
    <xf numFmtId="0" fontId="0" fillId="6" borderId="21" xfId="0" applyFill="1" applyBorder="1"/>
    <xf numFmtId="0" fontId="0" fillId="0" borderId="11" xfId="0" applyBorder="1"/>
    <xf numFmtId="164" fontId="0" fillId="10" borderId="0" xfId="0" applyNumberFormat="1" applyFill="1" applyAlignment="1">
      <alignment horizontal="center"/>
    </xf>
    <xf numFmtId="0" fontId="0" fillId="0" borderId="35" xfId="0" applyBorder="1"/>
    <xf numFmtId="0" fontId="0" fillId="0" borderId="15" xfId="0" applyBorder="1"/>
    <xf numFmtId="0" fontId="0" fillId="0" borderId="36" xfId="0" applyBorder="1"/>
    <xf numFmtId="0" fontId="0" fillId="0" borderId="38" xfId="0" applyBorder="1"/>
    <xf numFmtId="0" fontId="0" fillId="0" borderId="32" xfId="0" applyBorder="1"/>
    <xf numFmtId="0" fontId="0" fillId="0" borderId="40" xfId="0" applyBorder="1"/>
    <xf numFmtId="164" fontId="0" fillId="0" borderId="3" xfId="0" applyNumberFormat="1" applyBorder="1"/>
    <xf numFmtId="164" fontId="0" fillId="0" borderId="34" xfId="0" applyNumberFormat="1" applyBorder="1"/>
    <xf numFmtId="164" fontId="0" fillId="0" borderId="31" xfId="0" applyNumberFormat="1" applyBorder="1"/>
    <xf numFmtId="164" fontId="0" fillId="0" borderId="37" xfId="0" applyNumberFormat="1" applyBorder="1"/>
    <xf numFmtId="0" fontId="0" fillId="0" borderId="30" xfId="0" applyBorder="1"/>
    <xf numFmtId="0" fontId="0" fillId="0" borderId="26" xfId="0" applyBorder="1"/>
    <xf numFmtId="164" fontId="0" fillId="0" borderId="19" xfId="0" applyNumberFormat="1" applyBorder="1"/>
    <xf numFmtId="0" fontId="0" fillId="0" borderId="34" xfId="0" applyBorder="1"/>
    <xf numFmtId="0" fontId="4" fillId="15" borderId="29" xfId="0" applyFont="1" applyFill="1" applyBorder="1" applyAlignment="1">
      <alignment horizontal="center"/>
    </xf>
    <xf numFmtId="0" fontId="0" fillId="0" borderId="47" xfId="0" applyBorder="1"/>
    <xf numFmtId="0" fontId="0" fillId="0" borderId="48" xfId="0" applyBorder="1"/>
    <xf numFmtId="0" fontId="0" fillId="0" borderId="49" xfId="0" applyBorder="1"/>
    <xf numFmtId="164" fontId="0" fillId="0" borderId="19" xfId="0" applyNumberFormat="1" applyBorder="1" applyAlignment="1">
      <alignment horizontal="center"/>
    </xf>
    <xf numFmtId="164" fontId="0" fillId="0" borderId="25" xfId="0" applyNumberFormat="1" applyBorder="1"/>
    <xf numFmtId="0" fontId="0" fillId="0" borderId="3" xfId="0" applyBorder="1"/>
    <xf numFmtId="0" fontId="0" fillId="0" borderId="2" xfId="0" applyBorder="1"/>
    <xf numFmtId="0" fontId="0" fillId="0" borderId="31" xfId="0" applyBorder="1" applyAlignment="1">
      <alignment horizontal="center"/>
    </xf>
    <xf numFmtId="0" fontId="0" fillId="0" borderId="35" xfId="0" applyBorder="1" applyAlignment="1">
      <alignment horizontal="center"/>
    </xf>
    <xf numFmtId="6" fontId="0" fillId="0" borderId="35" xfId="0" applyNumberFormat="1" applyBorder="1" applyAlignment="1">
      <alignment horizontal="center"/>
    </xf>
    <xf numFmtId="0" fontId="0" fillId="0" borderId="23" xfId="0" applyBorder="1" applyAlignment="1">
      <alignment horizontal="left"/>
    </xf>
    <xf numFmtId="0" fontId="4" fillId="0" borderId="0" xfId="0" applyFont="1"/>
    <xf numFmtId="0" fontId="0" fillId="0" borderId="36" xfId="0" applyBorder="1" applyAlignment="1">
      <alignment horizontal="left"/>
    </xf>
    <xf numFmtId="6" fontId="0" fillId="0" borderId="15" xfId="0" applyNumberFormat="1" applyBorder="1" applyAlignment="1">
      <alignment horizontal="center"/>
    </xf>
    <xf numFmtId="164" fontId="0" fillId="0" borderId="11" xfId="0" applyNumberFormat="1" applyBorder="1"/>
    <xf numFmtId="0" fontId="0" fillId="0" borderId="54" xfId="0" applyBorder="1"/>
    <xf numFmtId="0" fontId="0" fillId="6" borderId="45" xfId="0" applyFill="1" applyBorder="1"/>
    <xf numFmtId="0" fontId="0" fillId="0" borderId="56" xfId="0" applyBorder="1"/>
    <xf numFmtId="164" fontId="0" fillId="0" borderId="54" xfId="0" applyNumberFormat="1" applyBorder="1"/>
    <xf numFmtId="0" fontId="0" fillId="0" borderId="0" xfId="0" quotePrefix="1" applyAlignment="1">
      <alignment horizontal="center"/>
    </xf>
    <xf numFmtId="0" fontId="0" fillId="0" borderId="6" xfId="0" applyBorder="1"/>
    <xf numFmtId="164" fontId="0" fillId="0" borderId="27" xfId="0" applyNumberFormat="1" applyBorder="1"/>
    <xf numFmtId="0" fontId="0" fillId="0" borderId="28" xfId="0" applyBorder="1"/>
    <xf numFmtId="0" fontId="0" fillId="0" borderId="37" xfId="0" applyBorder="1"/>
    <xf numFmtId="0" fontId="4" fillId="4" borderId="21" xfId="0" applyFont="1" applyFill="1" applyBorder="1" applyAlignment="1">
      <alignment horizontal="left"/>
    </xf>
    <xf numFmtId="0" fontId="0" fillId="4" borderId="45" xfId="0" applyFill="1" applyBorder="1"/>
    <xf numFmtId="0" fontId="0" fillId="4" borderId="45" xfId="0" applyFill="1" applyBorder="1" applyAlignment="1">
      <alignment horizontal="center"/>
    </xf>
    <xf numFmtId="0" fontId="0" fillId="4" borderId="22" xfId="0" applyFill="1" applyBorder="1" applyAlignment="1">
      <alignment horizontal="center"/>
    </xf>
    <xf numFmtId="0" fontId="0" fillId="4" borderId="21" xfId="0" applyFill="1" applyBorder="1"/>
    <xf numFmtId="0" fontId="0" fillId="4" borderId="22" xfId="0" applyFill="1" applyBorder="1"/>
    <xf numFmtId="0" fontId="0" fillId="4" borderId="13" xfId="0" applyFill="1" applyBorder="1"/>
    <xf numFmtId="0" fontId="0" fillId="4" borderId="31" xfId="0" applyFill="1" applyBorder="1" applyAlignment="1">
      <alignment horizontal="center"/>
    </xf>
    <xf numFmtId="0" fontId="0" fillId="2" borderId="22" xfId="0" applyFill="1" applyBorder="1"/>
    <xf numFmtId="0" fontId="0" fillId="2" borderId="31" xfId="0" applyFill="1" applyBorder="1" applyAlignment="1">
      <alignment horizontal="center"/>
    </xf>
    <xf numFmtId="0" fontId="0" fillId="2" borderId="21" xfId="0" applyFill="1" applyBorder="1"/>
    <xf numFmtId="0" fontId="0" fillId="5" borderId="39" xfId="0" applyFill="1" applyBorder="1"/>
    <xf numFmtId="164" fontId="0" fillId="10" borderId="5" xfId="0" applyNumberFormat="1" applyFill="1" applyBorder="1"/>
    <xf numFmtId="164" fontId="0" fillId="10" borderId="18" xfId="0" applyNumberFormat="1" applyFill="1" applyBorder="1"/>
    <xf numFmtId="0" fontId="0" fillId="6" borderId="22" xfId="0" applyFill="1" applyBorder="1"/>
    <xf numFmtId="164" fontId="0" fillId="10" borderId="7" xfId="0" applyNumberFormat="1" applyFill="1" applyBorder="1" applyAlignment="1">
      <alignment horizontal="center"/>
    </xf>
    <xf numFmtId="0" fontId="11" fillId="0" borderId="4" xfId="0" applyFont="1" applyBorder="1"/>
    <xf numFmtId="0" fontId="11" fillId="0" borderId="8" xfId="0" applyFont="1" applyBorder="1"/>
    <xf numFmtId="0" fontId="0" fillId="2" borderId="45" xfId="0" applyFill="1" applyBorder="1"/>
    <xf numFmtId="0" fontId="0" fillId="12" borderId="61" xfId="0" applyFill="1" applyBorder="1"/>
    <xf numFmtId="0" fontId="4" fillId="6" borderId="21" xfId="0" applyFont="1" applyFill="1" applyBorder="1"/>
    <xf numFmtId="164" fontId="0" fillId="0" borderId="16" xfId="0" applyNumberFormat="1" applyBorder="1"/>
    <xf numFmtId="0" fontId="0" fillId="0" borderId="0" xfId="0" applyAlignment="1">
      <alignment horizontal="right"/>
    </xf>
    <xf numFmtId="164" fontId="0" fillId="0" borderId="5" xfId="0" applyNumberFormat="1" applyBorder="1" applyAlignment="1">
      <alignment horizontal="right"/>
    </xf>
    <xf numFmtId="164" fontId="0" fillId="0" borderId="1" xfId="0" applyNumberFormat="1" applyBorder="1" applyAlignment="1">
      <alignment horizontal="right"/>
    </xf>
    <xf numFmtId="164" fontId="0" fillId="0" borderId="3" xfId="0" applyNumberFormat="1" applyBorder="1" applyAlignment="1">
      <alignment horizontal="right"/>
    </xf>
    <xf numFmtId="164" fontId="0" fillId="0" borderId="7" xfId="0" applyNumberFormat="1" applyBorder="1" applyAlignment="1">
      <alignment horizontal="right"/>
    </xf>
    <xf numFmtId="164" fontId="0" fillId="0" borderId="2" xfId="0" applyNumberFormat="1" applyBorder="1"/>
    <xf numFmtId="0" fontId="0" fillId="4" borderId="31" xfId="0" applyFill="1" applyBorder="1"/>
    <xf numFmtId="164" fontId="0" fillId="0" borderId="45" xfId="0" applyNumberFormat="1" applyBorder="1"/>
    <xf numFmtId="0" fontId="0" fillId="7" borderId="21" xfId="0" applyFill="1" applyBorder="1" applyAlignment="1">
      <alignment horizontal="center"/>
    </xf>
    <xf numFmtId="0" fontId="7" fillId="0" borderId="41" xfId="0" applyFont="1" applyBorder="1" applyAlignment="1">
      <alignment horizontal="left"/>
    </xf>
    <xf numFmtId="49" fontId="13" fillId="0" borderId="0" xfId="0" applyNumberFormat="1" applyFont="1" applyAlignment="1">
      <alignment horizontal="left"/>
    </xf>
    <xf numFmtId="49" fontId="9" fillId="0" borderId="0" xfId="0" applyNumberFormat="1" applyFont="1" applyAlignment="1">
      <alignment horizontal="left"/>
    </xf>
    <xf numFmtId="0" fontId="11" fillId="0" borderId="1" xfId="0" applyFont="1" applyBorder="1" applyAlignment="1">
      <alignment horizontal="left"/>
    </xf>
    <xf numFmtId="6" fontId="11" fillId="0" borderId="1" xfId="0" applyNumberFormat="1" applyFont="1" applyBorder="1" applyAlignment="1">
      <alignment horizontal="left"/>
    </xf>
    <xf numFmtId="0" fontId="11" fillId="0" borderId="1" xfId="0" applyFont="1" applyBorder="1" applyAlignment="1">
      <alignment horizontal="center"/>
    </xf>
    <xf numFmtId="6" fontId="11" fillId="0" borderId="1" xfId="0" applyNumberFormat="1" applyFont="1" applyBorder="1" applyAlignment="1">
      <alignment horizontal="center"/>
    </xf>
    <xf numFmtId="0" fontId="11" fillId="0" borderId="1" xfId="0" applyFont="1" applyBorder="1"/>
    <xf numFmtId="44" fontId="11" fillId="0" borderId="0" xfId="0" applyNumberFormat="1" applyFont="1" applyAlignment="1">
      <alignment horizontal="center"/>
    </xf>
    <xf numFmtId="44" fontId="11" fillId="0" borderId="1" xfId="0" applyNumberFormat="1" applyFont="1" applyBorder="1" applyAlignment="1">
      <alignment horizontal="center"/>
    </xf>
    <xf numFmtId="0" fontId="11" fillId="0" borderId="11" xfId="0" applyFont="1" applyBorder="1" applyAlignment="1">
      <alignment horizontal="center"/>
    </xf>
    <xf numFmtId="0" fontId="11" fillId="0" borderId="11" xfId="0" applyFont="1" applyBorder="1"/>
    <xf numFmtId="0" fontId="11" fillId="0" borderId="0" xfId="0" applyFont="1" applyAlignment="1">
      <alignment horizontal="left"/>
    </xf>
    <xf numFmtId="0" fontId="11" fillId="0" borderId="0" xfId="0" applyFont="1" applyAlignment="1">
      <alignment horizontal="center"/>
    </xf>
    <xf numFmtId="0" fontId="11" fillId="0" borderId="0" xfId="0" applyFont="1"/>
    <xf numFmtId="44" fontId="14" fillId="0" borderId="0" xfId="0" applyNumberFormat="1" applyFont="1" applyAlignment="1">
      <alignment horizontal="center"/>
    </xf>
    <xf numFmtId="0" fontId="11" fillId="0" borderId="35" xfId="0" applyFont="1" applyBorder="1" applyAlignment="1">
      <alignment horizontal="left"/>
    </xf>
    <xf numFmtId="0" fontId="11" fillId="0" borderId="40" xfId="0" applyFont="1" applyBorder="1" applyAlignment="1">
      <alignment horizontal="left"/>
    </xf>
    <xf numFmtId="0" fontId="11" fillId="0" borderId="16" xfId="0" applyFont="1" applyBorder="1" applyAlignment="1">
      <alignment horizontal="center"/>
    </xf>
    <xf numFmtId="0" fontId="11" fillId="0" borderId="16" xfId="0" applyFont="1" applyBorder="1"/>
    <xf numFmtId="44" fontId="11" fillId="0" borderId="16" xfId="0" applyNumberFormat="1" applyFont="1" applyBorder="1" applyAlignment="1">
      <alignment horizontal="center"/>
    </xf>
    <xf numFmtId="0" fontId="11" fillId="0" borderId="5" xfId="0" applyFont="1" applyBorder="1"/>
    <xf numFmtId="0" fontId="11" fillId="0" borderId="15" xfId="0" applyFont="1" applyBorder="1" applyAlignment="1">
      <alignment horizontal="left"/>
    </xf>
    <xf numFmtId="0" fontId="8"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44" fontId="9" fillId="0" borderId="0" xfId="0" applyNumberFormat="1" applyFont="1" applyAlignment="1">
      <alignment horizontal="center"/>
    </xf>
    <xf numFmtId="44" fontId="11" fillId="0" borderId="0" xfId="0" applyNumberFormat="1" applyFont="1" applyAlignment="1">
      <alignment horizontal="right"/>
    </xf>
    <xf numFmtId="44" fontId="14" fillId="0" borderId="0" xfId="0" applyNumberFormat="1" applyFont="1" applyAlignment="1">
      <alignment horizontal="right"/>
    </xf>
    <xf numFmtId="0" fontId="0" fillId="0" borderId="13" xfId="0" applyBorder="1"/>
    <xf numFmtId="0" fontId="11" fillId="0" borderId="3" xfId="0" applyFont="1" applyBorder="1" applyAlignment="1">
      <alignment horizontal="left"/>
    </xf>
    <xf numFmtId="0" fontId="11" fillId="0" borderId="3" xfId="0" applyFont="1" applyBorder="1"/>
    <xf numFmtId="0" fontId="0" fillId="0" borderId="23" xfId="0" applyBorder="1"/>
    <xf numFmtId="164" fontId="0" fillId="0" borderId="0" xfId="0" applyNumberFormat="1" applyAlignment="1">
      <alignment horizontal="right"/>
    </xf>
    <xf numFmtId="0" fontId="0" fillId="0" borderId="39" xfId="0" applyBorder="1"/>
    <xf numFmtId="0" fontId="10" fillId="0" borderId="0" xfId="0" applyFont="1"/>
    <xf numFmtId="49" fontId="0" fillId="0" borderId="27" xfId="0" applyNumberFormat="1" applyBorder="1" applyAlignment="1">
      <alignment horizontal="center"/>
    </xf>
    <xf numFmtId="49" fontId="0" fillId="0" borderId="34" xfId="0" applyNumberFormat="1" applyBorder="1" applyAlignment="1">
      <alignment horizontal="center"/>
    </xf>
    <xf numFmtId="49" fontId="0" fillId="0" borderId="34" xfId="0" quotePrefix="1" applyNumberFormat="1" applyBorder="1" applyAlignment="1">
      <alignment horizontal="center"/>
    </xf>
    <xf numFmtId="49" fontId="0" fillId="0" borderId="37" xfId="0" applyNumberFormat="1" applyBorder="1" applyAlignment="1">
      <alignment horizontal="center"/>
    </xf>
    <xf numFmtId="0" fontId="0" fillId="0" borderId="63" xfId="0" applyBorder="1"/>
    <xf numFmtId="0" fontId="11" fillId="4" borderId="21" xfId="0" applyFont="1" applyFill="1" applyBorder="1"/>
    <xf numFmtId="0" fontId="16" fillId="4" borderId="21" xfId="0" applyFont="1" applyFill="1" applyBorder="1"/>
    <xf numFmtId="0" fontId="0" fillId="0" borderId="41" xfId="0" applyBorder="1"/>
    <xf numFmtId="164" fontId="0" fillId="0" borderId="18" xfId="0" applyNumberFormat="1" applyBorder="1"/>
    <xf numFmtId="0" fontId="0" fillId="0" borderId="40" xfId="0" applyBorder="1" applyAlignment="1">
      <alignment horizontal="center"/>
    </xf>
    <xf numFmtId="0" fontId="0" fillId="4" borderId="46" xfId="0" applyFill="1" applyBorder="1"/>
    <xf numFmtId="0" fontId="0" fillId="4" borderId="59" xfId="0" applyFill="1" applyBorder="1"/>
    <xf numFmtId="0" fontId="0" fillId="4" borderId="19" xfId="0" applyFill="1" applyBorder="1"/>
    <xf numFmtId="0" fontId="0" fillId="0" borderId="47" xfId="0" applyBorder="1" applyAlignment="1">
      <alignment horizontal="center"/>
    </xf>
    <xf numFmtId="0" fontId="0" fillId="0" borderId="52" xfId="0" applyBorder="1"/>
    <xf numFmtId="0" fontId="0" fillId="0" borderId="48" xfId="0" applyBorder="1" applyAlignment="1">
      <alignment horizontal="center"/>
    </xf>
    <xf numFmtId="164" fontId="0" fillId="4" borderId="31" xfId="0" applyNumberFormat="1" applyFill="1" applyBorder="1" applyAlignment="1">
      <alignment horizontal="center"/>
    </xf>
    <xf numFmtId="0" fontId="0" fillId="4" borderId="33" xfId="0" applyFill="1" applyBorder="1"/>
    <xf numFmtId="164" fontId="0" fillId="0" borderId="53" xfId="0" applyNumberFormat="1" applyBorder="1"/>
    <xf numFmtId="164" fontId="0" fillId="0" borderId="5" xfId="0" applyNumberFormat="1" applyBorder="1"/>
    <xf numFmtId="0" fontId="16" fillId="0" borderId="0" xfId="0" applyFont="1"/>
    <xf numFmtId="0" fontId="16" fillId="0" borderId="0" xfId="0" applyFont="1" applyAlignment="1">
      <alignment horizontal="right"/>
    </xf>
    <xf numFmtId="0" fontId="12" fillId="0" borderId="0" xfId="0" applyFont="1"/>
    <xf numFmtId="0" fontId="0" fillId="0" borderId="50" xfId="0" applyBorder="1"/>
    <xf numFmtId="0" fontId="3" fillId="14" borderId="13" xfId="0" quotePrefix="1" applyFont="1" applyFill="1" applyBorder="1" applyAlignment="1">
      <alignment horizontal="center"/>
    </xf>
    <xf numFmtId="164" fontId="0" fillId="0" borderId="22" xfId="0" applyNumberFormat="1" applyBorder="1"/>
    <xf numFmtId="0" fontId="5" fillId="6" borderId="45" xfId="0" applyFont="1" applyFill="1" applyBorder="1"/>
    <xf numFmtId="164" fontId="0" fillId="4" borderId="20" xfId="0" applyNumberFormat="1" applyFill="1" applyBorder="1" applyAlignment="1">
      <alignment horizontal="center"/>
    </xf>
    <xf numFmtId="0" fontId="21" fillId="0" borderId="0" xfId="0" applyFont="1"/>
    <xf numFmtId="164" fontId="1" fillId="10" borderId="0" xfId="0" applyNumberFormat="1" applyFont="1" applyFill="1" applyAlignment="1">
      <alignment horizontal="center"/>
    </xf>
    <xf numFmtId="0" fontId="5" fillId="0" borderId="0" xfId="0" applyFont="1" applyAlignment="1">
      <alignment horizontal="center"/>
    </xf>
    <xf numFmtId="49" fontId="16" fillId="0" borderId="0" xfId="0" applyNumberFormat="1" applyFont="1" applyAlignment="1">
      <alignment horizontal="right"/>
    </xf>
    <xf numFmtId="0" fontId="16" fillId="0" borderId="0" xfId="0" applyFont="1" applyAlignment="1">
      <alignment horizontal="left"/>
    </xf>
    <xf numFmtId="17" fontId="5" fillId="0" borderId="0" xfId="0" applyNumberFormat="1" applyFont="1" applyAlignment="1">
      <alignment horizontal="center"/>
    </xf>
    <xf numFmtId="0" fontId="7" fillId="0" borderId="41" xfId="0" applyFont="1" applyBorder="1" applyAlignment="1">
      <alignment horizontal="center"/>
    </xf>
    <xf numFmtId="0" fontId="7" fillId="0" borderId="0" xfId="0" applyFont="1" applyAlignment="1">
      <alignment horizontal="center"/>
    </xf>
    <xf numFmtId="0" fontId="21" fillId="0" borderId="0" xfId="0" applyFont="1" applyAlignment="1">
      <alignment horizontal="left"/>
    </xf>
    <xf numFmtId="0" fontId="5" fillId="0" borderId="0" xfId="0" applyFont="1" applyAlignment="1">
      <alignment horizontal="left"/>
    </xf>
    <xf numFmtId="0" fontId="11" fillId="0" borderId="36" xfId="0" applyFont="1" applyBorder="1" applyAlignment="1">
      <alignment horizontal="left"/>
    </xf>
    <xf numFmtId="0" fontId="11" fillId="0" borderId="3" xfId="0" applyFont="1" applyBorder="1" applyAlignment="1">
      <alignment horizontal="center"/>
    </xf>
    <xf numFmtId="0" fontId="7" fillId="0" borderId="0" xfId="0" applyFont="1" applyAlignment="1">
      <alignment horizontal="left"/>
    </xf>
    <xf numFmtId="0" fontId="9" fillId="6" borderId="21" xfId="0" applyFont="1" applyFill="1" applyBorder="1" applyAlignment="1">
      <alignment vertical="center"/>
    </xf>
    <xf numFmtId="0" fontId="9" fillId="6" borderId="45" xfId="0" applyFont="1" applyFill="1" applyBorder="1" applyAlignment="1">
      <alignment vertical="center"/>
    </xf>
    <xf numFmtId="164" fontId="9" fillId="0" borderId="22" xfId="0" applyNumberFormat="1" applyFont="1" applyBorder="1" applyAlignment="1">
      <alignment vertical="center"/>
    </xf>
    <xf numFmtId="0" fontId="7" fillId="0" borderId="0" xfId="0" applyFont="1" applyAlignment="1">
      <alignment vertical="center"/>
    </xf>
    <xf numFmtId="0" fontId="5" fillId="0" borderId="0" xfId="0" applyFont="1" applyAlignment="1">
      <alignment horizontal="left" vertical="center"/>
    </xf>
    <xf numFmtId="0" fontId="0" fillId="0" borderId="0" xfId="0" applyAlignment="1">
      <alignment vertical="center"/>
    </xf>
    <xf numFmtId="0" fontId="0" fillId="13" borderId="32" xfId="0" applyFill="1" applyBorder="1" applyAlignment="1">
      <alignment vertical="center"/>
    </xf>
    <xf numFmtId="0" fontId="0" fillId="13" borderId="0" xfId="0" applyFill="1" applyAlignment="1">
      <alignment vertical="center"/>
    </xf>
    <xf numFmtId="0" fontId="0" fillId="13" borderId="64" xfId="0" applyFill="1" applyBorder="1" applyAlignment="1">
      <alignment vertical="center"/>
    </xf>
    <xf numFmtId="164" fontId="0" fillId="0" borderId="0" xfId="0" applyNumberFormat="1" applyAlignment="1">
      <alignment vertical="center"/>
    </xf>
    <xf numFmtId="0" fontId="0" fillId="0" borderId="0" xfId="0" applyAlignment="1">
      <alignment horizontal="right" vertical="center"/>
    </xf>
    <xf numFmtId="49" fontId="16" fillId="0" borderId="0" xfId="0" applyNumberFormat="1" applyFont="1" applyAlignment="1">
      <alignment horizontal="right" vertical="center"/>
    </xf>
    <xf numFmtId="0" fontId="0" fillId="0" borderId="32" xfId="0" quotePrefix="1" applyBorder="1" applyAlignment="1">
      <alignment vertical="center"/>
    </xf>
    <xf numFmtId="164" fontId="0" fillId="0" borderId="34" xfId="0" applyNumberFormat="1" applyBorder="1" applyAlignment="1">
      <alignment vertical="center"/>
    </xf>
    <xf numFmtId="164" fontId="0" fillId="0" borderId="19" xfId="0" applyNumberFormat="1" applyBorder="1" applyAlignment="1">
      <alignment vertical="center"/>
    </xf>
    <xf numFmtId="0" fontId="0" fillId="0" borderId="0" xfId="0" quotePrefix="1" applyAlignment="1">
      <alignment horizontal="right" vertical="center"/>
    </xf>
    <xf numFmtId="0" fontId="9" fillId="11" borderId="21" xfId="0" applyFont="1" applyFill="1" applyBorder="1" applyAlignment="1">
      <alignment vertical="center"/>
    </xf>
    <xf numFmtId="0" fontId="9" fillId="11" borderId="45" xfId="0" applyFont="1" applyFill="1" applyBorder="1" applyAlignment="1">
      <alignment vertical="center"/>
    </xf>
    <xf numFmtId="0" fontId="9" fillId="11" borderId="22" xfId="0" quotePrefix="1" applyFont="1" applyFill="1" applyBorder="1" applyAlignment="1">
      <alignment horizontal="right" vertical="center"/>
    </xf>
    <xf numFmtId="164" fontId="9" fillId="0" borderId="31" xfId="0" applyNumberFormat="1" applyFont="1" applyBorder="1" applyAlignment="1">
      <alignment vertical="center"/>
    </xf>
    <xf numFmtId="0" fontId="9" fillId="9" borderId="21" xfId="0" applyFont="1" applyFill="1" applyBorder="1" applyAlignment="1">
      <alignment vertical="center"/>
    </xf>
    <xf numFmtId="0" fontId="9" fillId="9" borderId="45" xfId="0" applyFont="1" applyFill="1" applyBorder="1" applyAlignment="1">
      <alignment vertical="center"/>
    </xf>
    <xf numFmtId="0" fontId="9" fillId="9" borderId="22" xfId="0" quotePrefix="1" applyFont="1" applyFill="1" applyBorder="1" applyAlignment="1">
      <alignment horizontal="right" vertical="center"/>
    </xf>
    <xf numFmtId="0" fontId="9" fillId="6" borderId="45" xfId="0" quotePrefix="1" applyFont="1" applyFill="1" applyBorder="1" applyAlignment="1">
      <alignment horizontal="right" vertical="center"/>
    </xf>
    <xf numFmtId="164" fontId="0" fillId="0" borderId="0" xfId="0" applyNumberFormat="1" applyAlignment="1">
      <alignment horizontal="center" vertical="center"/>
    </xf>
    <xf numFmtId="0" fontId="0" fillId="0" borderId="0" xfId="0" quotePrefix="1" applyAlignment="1">
      <alignment vertical="center"/>
    </xf>
    <xf numFmtId="164" fontId="0" fillId="0" borderId="44" xfId="0" applyNumberFormat="1" applyBorder="1" applyAlignment="1">
      <alignment vertical="center"/>
    </xf>
    <xf numFmtId="164" fontId="0" fillId="0" borderId="31" xfId="0" applyNumberFormat="1" applyBorder="1" applyAlignment="1">
      <alignment vertical="center"/>
    </xf>
    <xf numFmtId="0" fontId="9" fillId="0" borderId="0" xfId="0" applyFont="1" applyAlignment="1">
      <alignment vertical="center"/>
    </xf>
    <xf numFmtId="164" fontId="9" fillId="0" borderId="0" xfId="0" applyNumberFormat="1" applyFont="1" applyAlignment="1">
      <alignment vertical="center"/>
    </xf>
    <xf numFmtId="0" fontId="14" fillId="6" borderId="45" xfId="0" applyFont="1" applyFill="1" applyBorder="1" applyAlignment="1">
      <alignment horizontal="left" vertical="center"/>
    </xf>
    <xf numFmtId="0" fontId="16" fillId="0" borderId="0" xfId="0" applyFont="1" applyAlignment="1">
      <alignment horizontal="right" vertical="center"/>
    </xf>
    <xf numFmtId="0" fontId="11" fillId="0" borderId="0" xfId="0" quotePrefix="1" applyFont="1" applyAlignment="1">
      <alignment horizontal="center"/>
    </xf>
    <xf numFmtId="0" fontId="0" fillId="6" borderId="45" xfId="0" applyFill="1" applyBorder="1" applyAlignment="1">
      <alignment vertical="center"/>
    </xf>
    <xf numFmtId="0" fontId="5" fillId="0" borderId="41" xfId="0" applyFont="1" applyBorder="1"/>
    <xf numFmtId="0" fontId="0" fillId="2" borderId="31" xfId="0" applyFill="1" applyBorder="1"/>
    <xf numFmtId="0" fontId="0" fillId="0" borderId="50" xfId="0" applyBorder="1" applyProtection="1">
      <protection locked="0"/>
    </xf>
    <xf numFmtId="0" fontId="0" fillId="0" borderId="36" xfId="0" applyBorder="1" applyProtection="1">
      <protection locked="0"/>
    </xf>
    <xf numFmtId="164" fontId="0" fillId="10" borderId="1" xfId="0" applyNumberFormat="1" applyFill="1" applyBorder="1" applyAlignment="1" applyProtection="1">
      <alignment horizontal="center"/>
      <protection locked="0"/>
    </xf>
    <xf numFmtId="164" fontId="0" fillId="0" borderId="1" xfId="0" applyNumberFormat="1" applyBorder="1" applyProtection="1">
      <protection locked="0"/>
    </xf>
    <xf numFmtId="164" fontId="0" fillId="0" borderId="34" xfId="0" applyNumberFormat="1" applyBorder="1" applyProtection="1">
      <protection locked="0"/>
    </xf>
    <xf numFmtId="164" fontId="0" fillId="0" borderId="5" xfId="0" applyNumberFormat="1" applyBorder="1" applyProtection="1">
      <protection locked="0"/>
    </xf>
    <xf numFmtId="164" fontId="0" fillId="10" borderId="2" xfId="0" applyNumberFormat="1" applyFill="1" applyBorder="1" applyAlignment="1" applyProtection="1">
      <alignment horizontal="center"/>
      <protection locked="0"/>
    </xf>
    <xf numFmtId="164" fontId="0" fillId="0" borderId="7" xfId="0" applyNumberFormat="1" applyBorder="1" applyProtection="1">
      <protection locked="0"/>
    </xf>
    <xf numFmtId="164" fontId="0" fillId="19" borderId="2" xfId="0" applyNumberFormat="1" applyFill="1" applyBorder="1" applyAlignment="1">
      <alignment horizontal="center"/>
    </xf>
    <xf numFmtId="164" fontId="0" fillId="5" borderId="2" xfId="0" applyNumberFormat="1" applyFill="1" applyBorder="1" applyAlignment="1">
      <alignment horizontal="center"/>
    </xf>
    <xf numFmtId="164" fontId="0" fillId="13" borderId="0" xfId="0" applyNumberFormat="1" applyFill="1"/>
    <xf numFmtId="164" fontId="0" fillId="10" borderId="13" xfId="0" applyNumberFormat="1" applyFill="1" applyBorder="1"/>
    <xf numFmtId="164" fontId="8" fillId="0" borderId="31" xfId="0" applyNumberFormat="1" applyFont="1" applyBorder="1" applyAlignment="1">
      <alignment horizontal="right"/>
    </xf>
    <xf numFmtId="0" fontId="0" fillId="0" borderId="40" xfId="0" quotePrefix="1" applyBorder="1"/>
    <xf numFmtId="164" fontId="8" fillId="0" borderId="22" xfId="0" applyNumberFormat="1" applyFont="1" applyBorder="1"/>
    <xf numFmtId="164" fontId="0" fillId="0" borderId="0" xfId="0" applyNumberFormat="1" applyAlignment="1" applyProtection="1">
      <alignment horizontal="right"/>
      <protection locked="0"/>
    </xf>
    <xf numFmtId="49" fontId="0" fillId="0" borderId="27" xfId="0" applyNumberFormat="1" applyBorder="1" applyAlignment="1" applyProtection="1">
      <alignment horizontal="center"/>
      <protection locked="0"/>
    </xf>
    <xf numFmtId="164" fontId="0" fillId="0" borderId="5" xfId="0" applyNumberFormat="1" applyBorder="1" applyAlignment="1" applyProtection="1">
      <alignment horizontal="right"/>
      <protection locked="0"/>
    </xf>
    <xf numFmtId="49" fontId="0" fillId="0" borderId="34" xfId="0" applyNumberFormat="1" applyBorder="1" applyAlignment="1" applyProtection="1">
      <alignment horizontal="center"/>
      <protection locked="0"/>
    </xf>
    <xf numFmtId="164" fontId="0" fillId="0" borderId="1" xfId="0" applyNumberFormat="1" applyBorder="1" applyAlignment="1" applyProtection="1">
      <alignment horizontal="right"/>
      <protection locked="0"/>
    </xf>
    <xf numFmtId="164" fontId="0" fillId="0" borderId="3" xfId="0" applyNumberFormat="1" applyBorder="1" applyAlignment="1" applyProtection="1">
      <alignment horizontal="right"/>
      <protection locked="0"/>
    </xf>
    <xf numFmtId="49" fontId="0" fillId="0" borderId="34" xfId="0" quotePrefix="1" applyNumberFormat="1" applyBorder="1" applyAlignment="1" applyProtection="1">
      <alignment horizontal="center"/>
      <protection locked="0"/>
    </xf>
    <xf numFmtId="164" fontId="0" fillId="0" borderId="7" xfId="0" applyNumberFormat="1" applyBorder="1" applyAlignment="1" applyProtection="1">
      <alignment horizontal="right"/>
      <protection locked="0"/>
    </xf>
    <xf numFmtId="49" fontId="0" fillId="0" borderId="37" xfId="0" applyNumberFormat="1" applyBorder="1" applyAlignment="1" applyProtection="1">
      <alignment horizontal="center"/>
      <protection locked="0"/>
    </xf>
    <xf numFmtId="0" fontId="0" fillId="0" borderId="9" xfId="0" applyBorder="1" applyAlignment="1">
      <alignment horizontal="center"/>
    </xf>
    <xf numFmtId="164" fontId="0" fillId="0" borderId="3" xfId="0" applyNumberFormat="1" applyBorder="1" applyProtection="1">
      <protection locked="0"/>
    </xf>
    <xf numFmtId="164" fontId="0" fillId="0" borderId="2" xfId="0" applyNumberFormat="1" applyBorder="1" applyProtection="1">
      <protection locked="0"/>
    </xf>
    <xf numFmtId="164" fontId="0" fillId="0" borderId="11" xfId="0" applyNumberFormat="1"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0" xfId="0" quotePrefix="1"/>
    <xf numFmtId="164" fontId="0" fillId="0" borderId="45" xfId="0" applyNumberFormat="1" applyBorder="1" applyAlignment="1">
      <alignment horizontal="center"/>
    </xf>
    <xf numFmtId="0" fontId="4" fillId="6" borderId="45" xfId="0" quotePrefix="1" applyFont="1" applyFill="1" applyBorder="1" applyAlignment="1">
      <alignment horizontal="left"/>
    </xf>
    <xf numFmtId="0" fontId="4" fillId="6" borderId="45" xfId="0" applyFont="1" applyFill="1" applyBorder="1" applyAlignment="1">
      <alignment horizontal="right"/>
    </xf>
    <xf numFmtId="49" fontId="16" fillId="0" borderId="31" xfId="0" applyNumberFormat="1" applyFont="1" applyBorder="1" applyAlignment="1">
      <alignment horizontal="right"/>
    </xf>
    <xf numFmtId="0" fontId="0" fillId="2" borderId="58" xfId="0" applyFill="1" applyBorder="1"/>
    <xf numFmtId="0" fontId="0" fillId="2" borderId="51" xfId="0" applyFill="1" applyBorder="1"/>
    <xf numFmtId="0" fontId="0" fillId="2" borderId="24" xfId="0" applyFill="1" applyBorder="1"/>
    <xf numFmtId="0" fontId="0" fillId="2" borderId="15" xfId="0" applyFill="1" applyBorder="1"/>
    <xf numFmtId="0" fontId="0" fillId="2" borderId="11" xfId="0" applyFill="1" applyBorder="1"/>
    <xf numFmtId="0" fontId="0" fillId="2" borderId="28" xfId="0" applyFill="1" applyBorder="1" applyAlignment="1">
      <alignment horizontal="center"/>
    </xf>
    <xf numFmtId="0" fontId="0" fillId="0" borderId="37" xfId="0" quotePrefix="1" applyBorder="1" applyAlignment="1">
      <alignment horizontal="center"/>
    </xf>
    <xf numFmtId="0" fontId="0" fillId="0" borderId="34" xfId="0" applyBorder="1" applyAlignment="1">
      <alignment horizontal="center"/>
    </xf>
    <xf numFmtId="0" fontId="0" fillId="0" borderId="28" xfId="0" applyBorder="1" applyAlignment="1">
      <alignment horizontal="center"/>
    </xf>
    <xf numFmtId="0" fontId="0" fillId="19" borderId="12" xfId="0" quotePrefix="1" applyFill="1" applyBorder="1"/>
    <xf numFmtId="0" fontId="0" fillId="19" borderId="14" xfId="0" applyFill="1" applyBorder="1"/>
    <xf numFmtId="0" fontId="0" fillId="19" borderId="13" xfId="0" applyFill="1" applyBorder="1"/>
    <xf numFmtId="0" fontId="0" fillId="19" borderId="15" xfId="0" applyFill="1" applyBorder="1"/>
    <xf numFmtId="164" fontId="0" fillId="0" borderId="28" xfId="0" applyNumberFormat="1" applyBorder="1"/>
    <xf numFmtId="0" fontId="23" fillId="0" borderId="0" xfId="0" applyFont="1"/>
    <xf numFmtId="0" fontId="11" fillId="13" borderId="47" xfId="0" applyFont="1" applyFill="1" applyBorder="1"/>
    <xf numFmtId="0" fontId="11" fillId="20" borderId="48" xfId="0" applyFont="1" applyFill="1" applyBorder="1"/>
    <xf numFmtId="0" fontId="10" fillId="3" borderId="48" xfId="0" applyFont="1" applyFill="1" applyBorder="1"/>
    <xf numFmtId="0" fontId="11" fillId="24" borderId="32" xfId="0" applyFont="1" applyFill="1" applyBorder="1"/>
    <xf numFmtId="0" fontId="11" fillId="25" borderId="32" xfId="0" applyFont="1" applyFill="1" applyBorder="1"/>
    <xf numFmtId="0" fontId="11" fillId="26" borderId="40" xfId="0" applyFont="1" applyFill="1" applyBorder="1"/>
    <xf numFmtId="49" fontId="0" fillId="0" borderId="37" xfId="0" quotePrefix="1" applyNumberFormat="1" applyBorder="1" applyAlignment="1">
      <alignment horizontal="center"/>
    </xf>
    <xf numFmtId="0" fontId="11" fillId="0" borderId="65" xfId="0" applyFont="1" applyBorder="1"/>
    <xf numFmtId="164" fontId="0" fillId="0" borderId="2" xfId="0" applyNumberFormat="1" applyBorder="1" applyAlignment="1">
      <alignment horizontal="right"/>
    </xf>
    <xf numFmtId="49" fontId="0" fillId="0" borderId="54" xfId="0" applyNumberFormat="1" applyBorder="1" applyAlignment="1">
      <alignment horizontal="center"/>
    </xf>
    <xf numFmtId="0" fontId="0" fillId="2" borderId="20" xfId="0" applyFill="1" applyBorder="1"/>
    <xf numFmtId="0" fontId="0" fillId="2" borderId="14" xfId="0" applyFill="1" applyBorder="1" applyAlignment="1">
      <alignment horizontal="center"/>
    </xf>
    <xf numFmtId="0" fontId="0" fillId="2" borderId="13" xfId="0" applyFill="1" applyBorder="1" applyAlignment="1">
      <alignment horizontal="center"/>
    </xf>
    <xf numFmtId="0" fontId="0" fillId="4" borderId="42" xfId="0" applyFill="1" applyBorder="1"/>
    <xf numFmtId="0" fontId="0" fillId="0" borderId="66" xfId="0" applyBorder="1"/>
    <xf numFmtId="164" fontId="0" fillId="0" borderId="17" xfId="0" applyNumberFormat="1" applyBorder="1"/>
    <xf numFmtId="0" fontId="0" fillId="0" borderId="19" xfId="0" applyBorder="1"/>
    <xf numFmtId="49" fontId="5" fillId="0" borderId="0" xfId="0" quotePrefix="1" applyNumberFormat="1" applyFont="1" applyAlignment="1">
      <alignment horizontal="center"/>
    </xf>
    <xf numFmtId="44" fontId="15" fillId="0" borderId="0" xfId="0" applyNumberFormat="1" applyFont="1" applyAlignment="1">
      <alignment horizontal="center"/>
    </xf>
    <xf numFmtId="49" fontId="4" fillId="21" borderId="60" xfId="0" applyNumberFormat="1" applyFont="1" applyFill="1" applyBorder="1" applyAlignment="1">
      <alignment horizontal="center"/>
    </xf>
    <xf numFmtId="0" fontId="4" fillId="21" borderId="23" xfId="0" applyFont="1" applyFill="1" applyBorder="1" applyAlignment="1">
      <alignment horizontal="center"/>
    </xf>
    <xf numFmtId="0" fontId="4" fillId="21" borderId="60" xfId="0" applyFont="1" applyFill="1" applyBorder="1" applyAlignment="1">
      <alignment horizontal="center"/>
    </xf>
    <xf numFmtId="44" fontId="0" fillId="21" borderId="45" xfId="0" applyNumberFormat="1" applyFill="1" applyBorder="1" applyAlignment="1">
      <alignment horizontal="center"/>
    </xf>
    <xf numFmtId="44" fontId="4" fillId="21" borderId="45" xfId="0" applyNumberFormat="1" applyFont="1" applyFill="1" applyBorder="1" applyAlignment="1">
      <alignment horizontal="center"/>
    </xf>
    <xf numFmtId="0" fontId="4" fillId="21" borderId="44" xfId="0" applyFont="1" applyFill="1" applyBorder="1" applyAlignment="1">
      <alignment horizontal="center"/>
    </xf>
    <xf numFmtId="0" fontId="14" fillId="21" borderId="44" xfId="0" applyFont="1" applyFill="1" applyBorder="1"/>
    <xf numFmtId="44" fontId="14" fillId="27" borderId="57" xfId="0" applyNumberFormat="1" applyFont="1" applyFill="1" applyBorder="1" applyAlignment="1">
      <alignment horizontal="center"/>
    </xf>
    <xf numFmtId="44" fontId="14" fillId="27" borderId="20" xfId="0" applyNumberFormat="1" applyFont="1" applyFill="1" applyBorder="1" applyAlignment="1">
      <alignment horizontal="center"/>
    </xf>
    <xf numFmtId="44" fontId="14" fillId="27" borderId="14" xfId="0" applyNumberFormat="1" applyFont="1" applyFill="1" applyBorder="1" applyAlignment="1">
      <alignment horizontal="center"/>
    </xf>
    <xf numFmtId="164" fontId="14" fillId="0" borderId="3" xfId="0" applyNumberFormat="1" applyFont="1" applyBorder="1" applyAlignment="1">
      <alignment horizontal="right"/>
    </xf>
    <xf numFmtId="164" fontId="14" fillId="0" borderId="1" xfId="0" applyNumberFormat="1" applyFont="1" applyBorder="1" applyAlignment="1">
      <alignment horizontal="right"/>
    </xf>
    <xf numFmtId="164" fontId="14" fillId="0" borderId="11" xfId="0" applyNumberFormat="1" applyFont="1" applyBorder="1" applyAlignment="1">
      <alignment horizontal="right"/>
    </xf>
    <xf numFmtId="164" fontId="14" fillId="0" borderId="16" xfId="0" applyNumberFormat="1" applyFont="1" applyBorder="1" applyAlignment="1">
      <alignment horizontal="right"/>
    </xf>
    <xf numFmtId="44" fontId="9" fillId="0" borderId="0" xfId="0" applyNumberFormat="1" applyFont="1" applyAlignment="1">
      <alignment horizontal="right"/>
    </xf>
    <xf numFmtId="44" fontId="4" fillId="0" borderId="0" xfId="0" applyNumberFormat="1" applyFont="1" applyAlignment="1">
      <alignment horizontal="right"/>
    </xf>
    <xf numFmtId="0" fontId="14" fillId="2" borderId="26" xfId="0" applyFont="1" applyFill="1" applyBorder="1" applyAlignment="1">
      <alignment horizontal="left"/>
    </xf>
    <xf numFmtId="0" fontId="14" fillId="2" borderId="25" xfId="0" applyFont="1" applyFill="1" applyBorder="1" applyAlignment="1">
      <alignment horizontal="center"/>
    </xf>
    <xf numFmtId="0" fontId="14" fillId="2" borderId="53" xfId="0" applyFont="1" applyFill="1" applyBorder="1"/>
    <xf numFmtId="44" fontId="14" fillId="2" borderId="25" xfId="0" applyNumberFormat="1" applyFont="1" applyFill="1" applyBorder="1" applyAlignment="1">
      <alignment horizontal="center"/>
    </xf>
    <xf numFmtId="44" fontId="14" fillId="2" borderId="53" xfId="0" applyNumberFormat="1" applyFont="1" applyFill="1" applyBorder="1" applyAlignment="1">
      <alignment horizontal="center"/>
    </xf>
    <xf numFmtId="44" fontId="11" fillId="0" borderId="11" xfId="0" applyNumberFormat="1" applyFont="1" applyBorder="1" applyAlignment="1">
      <alignment horizontal="center"/>
    </xf>
    <xf numFmtId="44" fontId="11" fillId="0" borderId="5" xfId="0" applyNumberFormat="1" applyFont="1" applyBorder="1" applyAlignment="1">
      <alignment horizontal="center"/>
    </xf>
    <xf numFmtId="0" fontId="11" fillId="6" borderId="45" xfId="0" applyFont="1" applyFill="1" applyBorder="1"/>
    <xf numFmtId="164" fontId="9" fillId="0" borderId="29" xfId="0" applyNumberFormat="1" applyFont="1" applyBorder="1" applyAlignment="1">
      <alignment horizontal="right"/>
    </xf>
    <xf numFmtId="0" fontId="0" fillId="0" borderId="31" xfId="0" quotePrefix="1" applyBorder="1"/>
    <xf numFmtId="0" fontId="0" fillId="0" borderId="31" xfId="0" applyBorder="1"/>
    <xf numFmtId="0" fontId="7" fillId="6" borderId="45" xfId="0" applyFont="1" applyFill="1" applyBorder="1"/>
    <xf numFmtId="0" fontId="11" fillId="20" borderId="35" xfId="0" applyFont="1" applyFill="1" applyBorder="1"/>
    <xf numFmtId="0" fontId="5" fillId="26" borderId="45" xfId="0" applyFont="1" applyFill="1" applyBorder="1"/>
    <xf numFmtId="164" fontId="0" fillId="0" borderId="42" xfId="0" applyNumberFormat="1" applyBorder="1"/>
    <xf numFmtId="164" fontId="0" fillId="0" borderId="28" xfId="0" applyNumberFormat="1" applyBorder="1" applyProtection="1">
      <protection locked="0"/>
    </xf>
    <xf numFmtId="0" fontId="0" fillId="25" borderId="45" xfId="0" applyFill="1" applyBorder="1"/>
    <xf numFmtId="0" fontId="0" fillId="25" borderId="21" xfId="0" applyFill="1" applyBorder="1"/>
    <xf numFmtId="0" fontId="5" fillId="3" borderId="45" xfId="0" applyFont="1" applyFill="1" applyBorder="1"/>
    <xf numFmtId="0" fontId="0" fillId="4" borderId="0" xfId="0" applyFill="1"/>
    <xf numFmtId="0" fontId="0" fillId="8" borderId="41" xfId="0" quotePrefix="1" applyFill="1" applyBorder="1" applyAlignment="1">
      <alignment horizontal="right"/>
    </xf>
    <xf numFmtId="0" fontId="11" fillId="8" borderId="40" xfId="0" quotePrefix="1" applyFont="1" applyFill="1" applyBorder="1"/>
    <xf numFmtId="0" fontId="0" fillId="8" borderId="0" xfId="0" quotePrefix="1" applyFill="1" applyAlignment="1">
      <alignment horizontal="right"/>
    </xf>
    <xf numFmtId="0" fontId="11" fillId="8" borderId="32" xfId="0" quotePrefix="1" applyFont="1" applyFill="1" applyBorder="1" applyAlignment="1">
      <alignment horizontal="left"/>
    </xf>
    <xf numFmtId="0" fontId="0" fillId="3" borderId="45" xfId="0" applyFill="1" applyBorder="1"/>
    <xf numFmtId="0" fontId="0" fillId="3" borderId="21" xfId="0" applyFill="1" applyBorder="1"/>
    <xf numFmtId="0" fontId="18" fillId="6" borderId="22" xfId="0" applyFont="1" applyFill="1" applyBorder="1"/>
    <xf numFmtId="0" fontId="18" fillId="6" borderId="45" xfId="0" applyFont="1" applyFill="1" applyBorder="1"/>
    <xf numFmtId="0" fontId="9" fillId="6" borderId="21" xfId="0" applyFont="1" applyFill="1" applyBorder="1"/>
    <xf numFmtId="0" fontId="10" fillId="6" borderId="22" xfId="0" applyFont="1" applyFill="1" applyBorder="1"/>
    <xf numFmtId="0" fontId="10" fillId="6" borderId="31" xfId="0" applyFont="1" applyFill="1" applyBorder="1"/>
    <xf numFmtId="0" fontId="10" fillId="6" borderId="21" xfId="0" applyFont="1" applyFill="1" applyBorder="1"/>
    <xf numFmtId="0" fontId="9" fillId="0" borderId="0" xfId="0" applyFont="1" applyAlignment="1">
      <alignment horizontal="right"/>
    </xf>
    <xf numFmtId="0" fontId="4" fillId="0" borderId="0" xfId="0" applyFont="1" applyAlignment="1">
      <alignment horizontal="right"/>
    </xf>
    <xf numFmtId="49" fontId="16" fillId="0" borderId="0" xfId="0" applyNumberFormat="1" applyFont="1"/>
    <xf numFmtId="0" fontId="10" fillId="6" borderId="45" xfId="0" applyFont="1" applyFill="1" applyBorder="1"/>
    <xf numFmtId="49" fontId="0" fillId="0" borderId="28"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0" fontId="7" fillId="6" borderId="45" xfId="0" applyFont="1" applyFill="1" applyBorder="1" applyAlignment="1">
      <alignment horizontal="center"/>
    </xf>
    <xf numFmtId="164" fontId="7" fillId="6" borderId="45" xfId="0" applyNumberFormat="1" applyFont="1" applyFill="1" applyBorder="1" applyAlignment="1">
      <alignment horizontal="center"/>
    </xf>
    <xf numFmtId="0" fontId="8" fillId="6" borderId="21" xfId="0" applyFont="1" applyFill="1" applyBorder="1"/>
    <xf numFmtId="0" fontId="17" fillId="6" borderId="45" xfId="0" applyFont="1" applyFill="1" applyBorder="1"/>
    <xf numFmtId="0" fontId="17" fillId="6" borderId="45" xfId="0" applyFont="1" applyFill="1" applyBorder="1" applyAlignment="1">
      <alignment horizontal="center"/>
    </xf>
    <xf numFmtId="164" fontId="17" fillId="6" borderId="45" xfId="0" applyNumberFormat="1" applyFont="1" applyFill="1" applyBorder="1" applyAlignment="1">
      <alignment horizontal="center"/>
    </xf>
    <xf numFmtId="0" fontId="25" fillId="6" borderId="21" xfId="0" applyFont="1" applyFill="1" applyBorder="1"/>
    <xf numFmtId="0" fontId="11" fillId="21" borderId="40" xfId="0" applyFont="1" applyFill="1" applyBorder="1"/>
    <xf numFmtId="0" fontId="11" fillId="26" borderId="32" xfId="0" applyFont="1" applyFill="1" applyBorder="1"/>
    <xf numFmtId="0" fontId="0" fillId="13" borderId="45" xfId="0" applyFill="1" applyBorder="1"/>
    <xf numFmtId="0" fontId="0" fillId="13" borderId="21" xfId="0" applyFill="1" applyBorder="1"/>
    <xf numFmtId="0" fontId="0" fillId="0" borderId="0" xfId="0" quotePrefix="1" applyAlignment="1">
      <alignment horizontal="left"/>
    </xf>
    <xf numFmtId="164" fontId="0" fillId="10" borderId="46" xfId="0" applyNumberFormat="1" applyFill="1" applyBorder="1"/>
    <xf numFmtId="0" fontId="0" fillId="5" borderId="23" xfId="0" applyFill="1" applyBorder="1"/>
    <xf numFmtId="0" fontId="0" fillId="22" borderId="23" xfId="0" applyFill="1" applyBorder="1"/>
    <xf numFmtId="0" fontId="0" fillId="19" borderId="0" xfId="0" applyFill="1"/>
    <xf numFmtId="0" fontId="0" fillId="2" borderId="13" xfId="0" applyFill="1" applyBorder="1"/>
    <xf numFmtId="0" fontId="0" fillId="2" borderId="14" xfId="0" applyFill="1" applyBorder="1"/>
    <xf numFmtId="0" fontId="0" fillId="2" borderId="12" xfId="0" applyFill="1" applyBorder="1"/>
    <xf numFmtId="0" fontId="0" fillId="6" borderId="45" xfId="0" applyFill="1" applyBorder="1" applyAlignment="1">
      <alignment horizontal="center"/>
    </xf>
    <xf numFmtId="0" fontId="9" fillId="2" borderId="41" xfId="0" quotePrefix="1" applyFont="1" applyFill="1" applyBorder="1" applyAlignment="1">
      <alignment horizontal="right"/>
    </xf>
    <xf numFmtId="0" fontId="0" fillId="2" borderId="49" xfId="0" applyFill="1" applyBorder="1"/>
    <xf numFmtId="49" fontId="0" fillId="0" borderId="34" xfId="0" applyNumberFormat="1" applyBorder="1" applyAlignment="1" applyProtection="1">
      <alignment horizontal="right"/>
      <protection locked="0"/>
    </xf>
    <xf numFmtId="49" fontId="0" fillId="0" borderId="37" xfId="0" applyNumberFormat="1" applyBorder="1" applyAlignment="1" applyProtection="1">
      <alignment horizontal="right"/>
      <protection locked="0"/>
    </xf>
    <xf numFmtId="164" fontId="0" fillId="0" borderId="31" xfId="0" applyNumberFormat="1" applyBorder="1" applyAlignment="1" applyProtection="1">
      <alignment horizontal="center"/>
      <protection locked="0"/>
    </xf>
    <xf numFmtId="0" fontId="4" fillId="6" borderId="22" xfId="0" quotePrefix="1" applyFont="1" applyFill="1" applyBorder="1" applyAlignment="1">
      <alignment horizontal="right"/>
    </xf>
    <xf numFmtId="0" fontId="0" fillId="6" borderId="45" xfId="0" quotePrefix="1" applyFill="1" applyBorder="1" applyAlignment="1">
      <alignment horizontal="left"/>
    </xf>
    <xf numFmtId="14" fontId="0" fillId="0" borderId="45" xfId="0" applyNumberFormat="1" applyBorder="1" applyProtection="1">
      <protection locked="0"/>
    </xf>
    <xf numFmtId="49" fontId="26" fillId="0" borderId="41" xfId="0" applyNumberFormat="1" applyFont="1" applyBorder="1" applyProtection="1">
      <protection locked="0"/>
    </xf>
    <xf numFmtId="164" fontId="4" fillId="7" borderId="22" xfId="0" applyNumberFormat="1" applyFont="1" applyFill="1" applyBorder="1" applyAlignment="1">
      <alignment horizontal="center" vertical="center"/>
    </xf>
    <xf numFmtId="0" fontId="4" fillId="7" borderId="31" xfId="0" applyFont="1" applyFill="1" applyBorder="1" applyAlignment="1">
      <alignment horizontal="center" vertical="center"/>
    </xf>
    <xf numFmtId="0" fontId="9" fillId="26" borderId="45" xfId="0" applyFont="1" applyFill="1" applyBorder="1" applyAlignment="1">
      <alignment vertical="center"/>
    </xf>
    <xf numFmtId="0" fontId="14" fillId="26" borderId="21" xfId="0" quotePrefix="1" applyFont="1" applyFill="1" applyBorder="1" applyAlignment="1">
      <alignment vertical="center"/>
    </xf>
    <xf numFmtId="0" fontId="0" fillId="26" borderId="41" xfId="0" applyFill="1" applyBorder="1" applyAlignment="1">
      <alignment vertical="center"/>
    </xf>
    <xf numFmtId="0" fontId="14" fillId="26" borderId="40" xfId="0" quotePrefix="1" applyFont="1" applyFill="1" applyBorder="1" applyAlignment="1">
      <alignment vertical="center"/>
    </xf>
    <xf numFmtId="0" fontId="0" fillId="25" borderId="0" xfId="0" applyFill="1" applyAlignment="1">
      <alignment vertical="center"/>
    </xf>
    <xf numFmtId="0" fontId="14" fillId="25" borderId="32" xfId="0" quotePrefix="1" applyFont="1" applyFill="1" applyBorder="1" applyAlignment="1">
      <alignment vertical="center"/>
    </xf>
    <xf numFmtId="0" fontId="0" fillId="24" borderId="0" xfId="0" applyFill="1" applyAlignment="1">
      <alignment vertical="center"/>
    </xf>
    <xf numFmtId="0" fontId="14" fillId="24" borderId="32" xfId="0" quotePrefix="1" applyFont="1" applyFill="1" applyBorder="1" applyAlignment="1">
      <alignment vertical="center"/>
    </xf>
    <xf numFmtId="0" fontId="0" fillId="20" borderId="0" xfId="0" applyFill="1" applyAlignment="1">
      <alignment vertical="center"/>
    </xf>
    <xf numFmtId="0" fontId="14" fillId="20" borderId="32" xfId="0" quotePrefix="1" applyFont="1" applyFill="1" applyBorder="1" applyAlignment="1">
      <alignment vertical="center"/>
    </xf>
    <xf numFmtId="0" fontId="14" fillId="13" borderId="32" xfId="0" quotePrefix="1" applyFont="1" applyFill="1" applyBorder="1" applyAlignment="1">
      <alignment vertical="center"/>
    </xf>
    <xf numFmtId="0" fontId="14" fillId="0" borderId="32" xfId="0" quotePrefix="1" applyFont="1" applyBorder="1" applyAlignment="1">
      <alignment vertical="center"/>
    </xf>
    <xf numFmtId="14" fontId="4" fillId="0" borderId="45" xfId="0" applyNumberFormat="1" applyFont="1" applyBorder="1" applyAlignment="1">
      <alignment vertical="center"/>
    </xf>
    <xf numFmtId="0" fontId="26" fillId="0" borderId="41" xfId="0" applyFont="1" applyBorder="1" applyAlignment="1">
      <alignment horizontal="left"/>
    </xf>
    <xf numFmtId="0" fontId="0" fillId="0" borderId="0" xfId="0" applyProtection="1">
      <protection locked="0"/>
    </xf>
    <xf numFmtId="49" fontId="0" fillId="0" borderId="2" xfId="0" applyNumberFormat="1" applyBorder="1" applyProtection="1">
      <protection locked="0"/>
    </xf>
    <xf numFmtId="49" fontId="0" fillId="0" borderId="11" xfId="0" applyNumberFormat="1" applyBorder="1" applyProtection="1">
      <protection locked="0"/>
    </xf>
    <xf numFmtId="0" fontId="23" fillId="0" borderId="0" xfId="0" applyFont="1" applyAlignment="1">
      <alignment horizontal="left"/>
    </xf>
    <xf numFmtId="164" fontId="9" fillId="0" borderId="31" xfId="0" applyNumberFormat="1" applyFont="1" applyBorder="1" applyAlignment="1">
      <alignment horizontal="center" vertical="top"/>
    </xf>
    <xf numFmtId="0" fontId="11" fillId="0" borderId="31" xfId="0" applyFont="1" applyBorder="1"/>
    <xf numFmtId="164" fontId="27" fillId="0" borderId="31" xfId="0" applyNumberFormat="1" applyFont="1" applyBorder="1"/>
    <xf numFmtId="49" fontId="0" fillId="0" borderId="37" xfId="0" quotePrefix="1" applyNumberFormat="1" applyBorder="1" applyAlignment="1" applyProtection="1">
      <alignment horizontal="center"/>
      <protection locked="0"/>
    </xf>
    <xf numFmtId="0" fontId="0" fillId="16" borderId="40" xfId="0" quotePrefix="1" applyFill="1" applyBorder="1" applyAlignment="1">
      <alignment horizontal="left"/>
    </xf>
    <xf numFmtId="0" fontId="0" fillId="16" borderId="41" xfId="0" quotePrefix="1" applyFill="1" applyBorder="1" applyAlignment="1">
      <alignment horizontal="right"/>
    </xf>
    <xf numFmtId="0" fontId="0" fillId="26" borderId="47" xfId="0" applyFill="1" applyBorder="1"/>
    <xf numFmtId="0" fontId="0" fillId="26" borderId="52" xfId="0" applyFill="1" applyBorder="1"/>
    <xf numFmtId="164" fontId="0" fillId="0" borderId="70" xfId="0" applyNumberFormat="1" applyBorder="1"/>
    <xf numFmtId="0" fontId="11" fillId="28" borderId="32" xfId="0" quotePrefix="1" applyFont="1" applyFill="1" applyBorder="1"/>
    <xf numFmtId="0" fontId="11" fillId="0" borderId="35" xfId="0" applyFont="1" applyBorder="1"/>
    <xf numFmtId="6" fontId="11" fillId="0" borderId="35" xfId="0" applyNumberFormat="1" applyFont="1" applyBorder="1" applyAlignment="1">
      <alignment horizontal="center"/>
    </xf>
    <xf numFmtId="0" fontId="11" fillId="0" borderId="35" xfId="0" applyFont="1" applyBorder="1" applyAlignment="1">
      <alignment horizontal="center"/>
    </xf>
    <xf numFmtId="0" fontId="29" fillId="0" borderId="0" xfId="0" applyFont="1"/>
    <xf numFmtId="49" fontId="0" fillId="0" borderId="37" xfId="0" applyNumberFormat="1" applyBorder="1" applyAlignment="1" applyProtection="1">
      <alignment vertical="center"/>
      <protection locked="0"/>
    </xf>
    <xf numFmtId="164" fontId="0" fillId="0" borderId="27" xfId="0" applyNumberFormat="1" applyBorder="1" applyProtection="1">
      <protection locked="0"/>
    </xf>
    <xf numFmtId="49" fontId="0" fillId="0" borderId="0" xfId="0" quotePrefix="1" applyNumberFormat="1"/>
    <xf numFmtId="164" fontId="0" fillId="0" borderId="1" xfId="0" applyNumberFormat="1" applyBorder="1" applyAlignment="1">
      <alignment horizontal="center"/>
    </xf>
    <xf numFmtId="0" fontId="11" fillId="13" borderId="36" xfId="0" applyFont="1" applyFill="1" applyBorder="1"/>
    <xf numFmtId="164" fontId="0" fillId="0" borderId="3" xfId="0" applyNumberFormat="1" applyBorder="1" applyAlignment="1">
      <alignment horizontal="center"/>
    </xf>
    <xf numFmtId="0" fontId="3" fillId="17" borderId="21" xfId="0" applyFont="1" applyFill="1" applyBorder="1" applyAlignment="1">
      <alignment horizontal="center"/>
    </xf>
    <xf numFmtId="0" fontId="0" fillId="14" borderId="20" xfId="0" applyFill="1" applyBorder="1"/>
    <xf numFmtId="0" fontId="0" fillId="7" borderId="13" xfId="0" applyFill="1" applyBorder="1" applyAlignment="1">
      <alignment horizontal="center"/>
    </xf>
    <xf numFmtId="0" fontId="11" fillId="5" borderId="56" xfId="0" applyFont="1" applyFill="1" applyBorder="1"/>
    <xf numFmtId="164" fontId="0" fillId="10" borderId="72" xfId="0" applyNumberFormat="1" applyFill="1" applyBorder="1" applyAlignment="1">
      <alignment horizontal="center"/>
    </xf>
    <xf numFmtId="164" fontId="0" fillId="0" borderId="2" xfId="0" applyNumberFormat="1" applyBorder="1" applyAlignment="1">
      <alignment horizontal="center"/>
    </xf>
    <xf numFmtId="0" fontId="11" fillId="18" borderId="12" xfId="0" applyFont="1" applyFill="1" applyBorder="1"/>
    <xf numFmtId="164" fontId="0" fillId="0" borderId="14" xfId="0" applyNumberFormat="1" applyBorder="1" applyAlignment="1">
      <alignment horizontal="center"/>
    </xf>
    <xf numFmtId="164" fontId="0" fillId="0" borderId="20" xfId="0" applyNumberFormat="1" applyBorder="1" applyAlignment="1">
      <alignment horizontal="center"/>
    </xf>
    <xf numFmtId="164" fontId="0" fillId="0" borderId="13" xfId="0" applyNumberFormat="1" applyBorder="1" applyAlignment="1">
      <alignment horizontal="center"/>
    </xf>
    <xf numFmtId="164" fontId="0" fillId="10" borderId="37" xfId="0" applyNumberFormat="1" applyFill="1" applyBorder="1" applyAlignment="1">
      <alignment horizontal="center"/>
    </xf>
    <xf numFmtId="164" fontId="0" fillId="10" borderId="34" xfId="0" applyNumberFormat="1" applyFill="1" applyBorder="1" applyAlignment="1">
      <alignment horizontal="center"/>
    </xf>
    <xf numFmtId="164" fontId="0" fillId="10" borderId="54" xfId="0" applyNumberFormat="1" applyFill="1" applyBorder="1" applyAlignment="1">
      <alignment horizontal="center"/>
    </xf>
    <xf numFmtId="164" fontId="0" fillId="28" borderId="0" xfId="0" applyNumberFormat="1" applyFill="1"/>
    <xf numFmtId="164" fontId="0" fillId="0" borderId="68" xfId="0" applyNumberFormat="1" applyBorder="1" applyProtection="1">
      <protection locked="0"/>
    </xf>
    <xf numFmtId="164" fontId="0" fillId="0" borderId="69" xfId="0" applyNumberFormat="1" applyBorder="1" applyProtection="1">
      <protection locked="0"/>
    </xf>
    <xf numFmtId="164" fontId="0" fillId="0" borderId="4" xfId="0" applyNumberFormat="1" applyBorder="1"/>
    <xf numFmtId="0" fontId="3" fillId="14" borderId="57" xfId="0" applyFont="1" applyFill="1" applyBorder="1"/>
    <xf numFmtId="164" fontId="0" fillId="0" borderId="74" xfId="0" applyNumberFormat="1" applyBorder="1"/>
    <xf numFmtId="164" fontId="0" fillId="0" borderId="66" xfId="0" applyNumberFormat="1" applyBorder="1"/>
    <xf numFmtId="0" fontId="10" fillId="14" borderId="47" xfId="0" applyFont="1" applyFill="1" applyBorder="1"/>
    <xf numFmtId="0" fontId="0" fillId="14" borderId="43" xfId="0" applyFill="1" applyBorder="1"/>
    <xf numFmtId="0" fontId="11" fillId="28" borderId="48" xfId="0" applyFont="1" applyFill="1" applyBorder="1"/>
    <xf numFmtId="0" fontId="0" fillId="28" borderId="75" xfId="0" applyFill="1" applyBorder="1"/>
    <xf numFmtId="0" fontId="11" fillId="25" borderId="48" xfId="0" applyFont="1" applyFill="1" applyBorder="1"/>
    <xf numFmtId="0" fontId="11" fillId="26" borderId="48" xfId="0" applyFont="1" applyFill="1" applyBorder="1"/>
    <xf numFmtId="0" fontId="0" fillId="26" borderId="64" xfId="0" applyFill="1" applyBorder="1"/>
    <xf numFmtId="0" fontId="12" fillId="7" borderId="49" xfId="0" applyFont="1" applyFill="1" applyBorder="1"/>
    <xf numFmtId="0" fontId="0" fillId="14" borderId="61" xfId="0" applyFill="1" applyBorder="1"/>
    <xf numFmtId="0" fontId="0" fillId="25" borderId="71" xfId="0" applyFill="1" applyBorder="1"/>
    <xf numFmtId="164" fontId="0" fillId="6" borderId="31" xfId="0" applyNumberFormat="1" applyFill="1" applyBorder="1"/>
    <xf numFmtId="164" fontId="0" fillId="5" borderId="31" xfId="0" applyNumberFormat="1" applyFill="1" applyBorder="1"/>
    <xf numFmtId="49" fontId="0" fillId="0" borderId="37"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0" fontId="0" fillId="4" borderId="31" xfId="0" quotePrefix="1" applyFill="1" applyBorder="1"/>
    <xf numFmtId="164" fontId="0" fillId="25" borderId="31" xfId="0" applyNumberFormat="1" applyFill="1" applyBorder="1"/>
    <xf numFmtId="0" fontId="0" fillId="19" borderId="40" xfId="0" applyFill="1" applyBorder="1"/>
    <xf numFmtId="0" fontId="11" fillId="0" borderId="0" xfId="0" quotePrefix="1" applyFont="1"/>
    <xf numFmtId="0" fontId="14" fillId="3" borderId="21" xfId="0" applyFont="1" applyFill="1" applyBorder="1"/>
    <xf numFmtId="0" fontId="0" fillId="0" borderId="40" xfId="0" applyBorder="1" applyProtection="1">
      <protection locked="0"/>
    </xf>
    <xf numFmtId="164" fontId="0" fillId="0" borderId="17" xfId="0" applyNumberFormat="1" applyBorder="1" applyProtection="1">
      <protection locked="0"/>
    </xf>
    <xf numFmtId="49" fontId="0" fillId="0" borderId="19" xfId="0" applyNumberFormat="1" applyBorder="1" applyAlignment="1" applyProtection="1">
      <alignment vertical="center"/>
      <protection locked="0"/>
    </xf>
    <xf numFmtId="0" fontId="11" fillId="4" borderId="32" xfId="0" applyFont="1" applyFill="1" applyBorder="1"/>
    <xf numFmtId="164" fontId="0" fillId="3" borderId="44" xfId="0" applyNumberFormat="1" applyFill="1" applyBorder="1"/>
    <xf numFmtId="0" fontId="14" fillId="26" borderId="21" xfId="0" applyFont="1" applyFill="1" applyBorder="1"/>
    <xf numFmtId="164" fontId="0" fillId="26" borderId="31" xfId="0" applyNumberFormat="1" applyFill="1" applyBorder="1"/>
    <xf numFmtId="0" fontId="29" fillId="10" borderId="0" xfId="0" applyFont="1" applyFill="1" applyAlignment="1">
      <alignment horizontal="left"/>
    </xf>
    <xf numFmtId="164" fontId="0" fillId="13" borderId="31" xfId="0" applyNumberFormat="1" applyFill="1" applyBorder="1" applyAlignment="1">
      <alignment horizontal="center"/>
    </xf>
    <xf numFmtId="0" fontId="0" fillId="6" borderId="0" xfId="0" applyFill="1"/>
    <xf numFmtId="49" fontId="0" fillId="0" borderId="7" xfId="0" applyNumberFormat="1" applyBorder="1" applyProtection="1">
      <protection locked="0"/>
    </xf>
    <xf numFmtId="49" fontId="0" fillId="0" borderId="5" xfId="0" applyNumberFormat="1" applyBorder="1" applyProtection="1">
      <protection locked="0"/>
    </xf>
    <xf numFmtId="49" fontId="0" fillId="0" borderId="64" xfId="0" quotePrefix="1" applyNumberFormat="1" applyBorder="1" applyAlignment="1" applyProtection="1">
      <alignment horizontal="center"/>
      <protection locked="0"/>
    </xf>
    <xf numFmtId="49" fontId="0" fillId="0" borderId="71" xfId="0" applyNumberFormat="1" applyBorder="1" applyAlignment="1" applyProtection="1">
      <alignment horizontal="center"/>
      <protection locked="0"/>
    </xf>
    <xf numFmtId="164" fontId="0" fillId="0" borderId="65" xfId="0" applyNumberFormat="1" applyBorder="1" applyProtection="1">
      <protection locked="0"/>
    </xf>
    <xf numFmtId="164" fontId="0" fillId="13" borderId="22" xfId="0" applyNumberFormat="1" applyFill="1" applyBorder="1"/>
    <xf numFmtId="164" fontId="0" fillId="13" borderId="31" xfId="0" applyNumberFormat="1" applyFill="1" applyBorder="1"/>
    <xf numFmtId="0" fontId="0" fillId="13" borderId="40" xfId="0" applyFill="1" applyBorder="1" applyAlignment="1">
      <alignment horizontal="left"/>
    </xf>
    <xf numFmtId="0" fontId="0" fillId="13" borderId="31" xfId="0" applyFill="1" applyBorder="1" applyAlignment="1">
      <alignment horizontal="center"/>
    </xf>
    <xf numFmtId="164" fontId="10" fillId="13" borderId="31" xfId="0" applyNumberFormat="1" applyFont="1" applyFill="1" applyBorder="1"/>
    <xf numFmtId="0" fontId="3" fillId="13" borderId="21" xfId="0" applyFont="1" applyFill="1" applyBorder="1"/>
    <xf numFmtId="0" fontId="0" fillId="20" borderId="21" xfId="0" applyFill="1" applyBorder="1"/>
    <xf numFmtId="0" fontId="0" fillId="20" borderId="31" xfId="0" applyFill="1" applyBorder="1" applyAlignment="1">
      <alignment horizontal="center"/>
    </xf>
    <xf numFmtId="0" fontId="11" fillId="20" borderId="49" xfId="0" applyFont="1" applyFill="1" applyBorder="1"/>
    <xf numFmtId="164" fontId="3" fillId="0" borderId="16" xfId="1" applyNumberFormat="1" applyFont="1" applyBorder="1"/>
    <xf numFmtId="164" fontId="0" fillId="20" borderId="31" xfId="0" applyNumberFormat="1" applyFill="1" applyBorder="1"/>
    <xf numFmtId="0" fontId="11" fillId="20" borderId="40" xfId="0" applyFont="1" applyFill="1" applyBorder="1"/>
    <xf numFmtId="0" fontId="25" fillId="6" borderId="31" xfId="0" applyFont="1" applyFill="1" applyBorder="1"/>
    <xf numFmtId="164" fontId="0" fillId="0" borderId="69" xfId="0" applyNumberFormat="1" applyBorder="1"/>
    <xf numFmtId="164" fontId="0" fillId="0" borderId="19" xfId="0" applyNumberFormat="1" applyBorder="1" applyProtection="1">
      <protection locked="0"/>
    </xf>
    <xf numFmtId="0" fontId="0" fillId="5" borderId="21" xfId="0" applyFill="1" applyBorder="1"/>
    <xf numFmtId="0" fontId="0" fillId="5" borderId="31" xfId="0" applyFill="1" applyBorder="1" applyAlignment="1">
      <alignment horizontal="center"/>
    </xf>
    <xf numFmtId="0" fontId="11" fillId="5" borderId="40" xfId="0" applyFont="1" applyFill="1" applyBorder="1" applyAlignment="1">
      <alignment horizontal="left"/>
    </xf>
    <xf numFmtId="0" fontId="11" fillId="6" borderId="21" xfId="0" applyFont="1" applyFill="1" applyBorder="1"/>
    <xf numFmtId="0" fontId="0" fillId="9" borderId="0" xfId="0" applyFill="1" applyAlignment="1">
      <alignment vertical="center"/>
    </xf>
    <xf numFmtId="0" fontId="0" fillId="9" borderId="64" xfId="0" applyFill="1" applyBorder="1" applyAlignment="1">
      <alignment vertical="center"/>
    </xf>
    <xf numFmtId="0" fontId="9" fillId="3" borderId="45" xfId="0" applyFont="1" applyFill="1" applyBorder="1" applyAlignment="1">
      <alignment vertical="center"/>
    </xf>
    <xf numFmtId="0" fontId="14" fillId="3" borderId="21" xfId="0" applyFont="1" applyFill="1" applyBorder="1" applyAlignment="1">
      <alignment vertical="center"/>
    </xf>
    <xf numFmtId="164" fontId="0" fillId="5" borderId="45" xfId="0" applyNumberFormat="1" applyFill="1" applyBorder="1"/>
    <xf numFmtId="164" fontId="0" fillId="4" borderId="13" xfId="0" applyNumberFormat="1" applyFill="1" applyBorder="1" applyAlignment="1">
      <alignment horizontal="center"/>
    </xf>
    <xf numFmtId="0" fontId="3" fillId="6" borderId="21" xfId="0" applyFont="1" applyFill="1" applyBorder="1"/>
    <xf numFmtId="0" fontId="0" fillId="6" borderId="45" xfId="0" quotePrefix="1" applyFill="1" applyBorder="1"/>
    <xf numFmtId="0" fontId="0" fillId="6" borderId="0" xfId="0" applyFill="1" applyAlignment="1">
      <alignment horizontal="right"/>
    </xf>
    <xf numFmtId="164" fontId="0" fillId="6" borderId="22" xfId="0" applyNumberFormat="1" applyFill="1" applyBorder="1"/>
    <xf numFmtId="49" fontId="16" fillId="0" borderId="0" xfId="0" quotePrefix="1" applyNumberFormat="1" applyFont="1" applyAlignment="1">
      <alignment horizontal="right"/>
    </xf>
    <xf numFmtId="0" fontId="11" fillId="5" borderId="21" xfId="0" applyFont="1" applyFill="1" applyBorder="1"/>
    <xf numFmtId="0" fontId="9" fillId="14" borderId="21" xfId="0" quotePrefix="1" applyFont="1" applyFill="1" applyBorder="1" applyAlignment="1">
      <alignment vertical="center"/>
    </xf>
    <xf numFmtId="0" fontId="9" fillId="14" borderId="45" xfId="0" applyFont="1" applyFill="1" applyBorder="1" applyAlignment="1">
      <alignment vertical="center"/>
    </xf>
    <xf numFmtId="0" fontId="0" fillId="14" borderId="45" xfId="0" applyFill="1" applyBorder="1"/>
    <xf numFmtId="0" fontId="0" fillId="14" borderId="45" xfId="0" applyFill="1" applyBorder="1" applyAlignment="1">
      <alignment vertical="center"/>
    </xf>
    <xf numFmtId="0" fontId="0" fillId="14" borderId="22" xfId="0" applyFill="1" applyBorder="1"/>
    <xf numFmtId="0" fontId="9" fillId="6" borderId="45" xfId="0" applyFont="1" applyFill="1" applyBorder="1" applyAlignment="1">
      <alignment horizontal="right" vertical="center"/>
    </xf>
    <xf numFmtId="0" fontId="4" fillId="6" borderId="22" xfId="0" applyFont="1" applyFill="1" applyBorder="1"/>
    <xf numFmtId="17" fontId="9" fillId="23" borderId="32" xfId="0" applyNumberFormat="1" applyFont="1" applyFill="1" applyBorder="1" applyAlignment="1">
      <alignment horizontal="left" vertical="center"/>
    </xf>
    <xf numFmtId="0" fontId="8" fillId="23" borderId="0" xfId="0" applyFont="1" applyFill="1" applyAlignment="1">
      <alignment horizontal="left" vertical="center"/>
    </xf>
    <xf numFmtId="0" fontId="9" fillId="23" borderId="33" xfId="0" quotePrefix="1" applyFont="1" applyFill="1" applyBorder="1" applyAlignment="1">
      <alignment horizontal="right" vertical="center"/>
    </xf>
    <xf numFmtId="164" fontId="8" fillId="0" borderId="73" xfId="0" applyNumberFormat="1" applyFont="1" applyBorder="1" applyAlignment="1">
      <alignment horizontal="center" vertical="center"/>
    </xf>
    <xf numFmtId="0" fontId="4" fillId="9" borderId="32" xfId="0" applyFont="1" applyFill="1" applyBorder="1" applyAlignment="1">
      <alignment vertical="center"/>
    </xf>
    <xf numFmtId="164" fontId="8" fillId="3" borderId="24" xfId="0" quotePrefix="1" applyNumberFormat="1" applyFont="1" applyFill="1" applyBorder="1" applyAlignment="1">
      <alignment horizontal="right" vertical="center"/>
    </xf>
    <xf numFmtId="0" fontId="0" fillId="3" borderId="22" xfId="0" applyFill="1" applyBorder="1"/>
    <xf numFmtId="0" fontId="0" fillId="26" borderId="22" xfId="0" applyFill="1" applyBorder="1"/>
    <xf numFmtId="164" fontId="8" fillId="26" borderId="31" xfId="0" quotePrefix="1" applyNumberFormat="1" applyFont="1" applyFill="1" applyBorder="1" applyAlignment="1">
      <alignment horizontal="right" vertical="center"/>
    </xf>
    <xf numFmtId="17" fontId="9" fillId="23" borderId="0" xfId="0" applyNumberFormat="1" applyFont="1" applyFill="1" applyAlignment="1">
      <alignment horizontal="left" vertical="center"/>
    </xf>
    <xf numFmtId="0" fontId="4" fillId="9" borderId="0" xfId="0" applyFont="1" applyFill="1" applyAlignment="1">
      <alignment vertical="center"/>
    </xf>
    <xf numFmtId="0" fontId="14" fillId="0" borderId="0" xfId="0" quotePrefix="1" applyFont="1" applyAlignment="1">
      <alignment vertical="center"/>
    </xf>
    <xf numFmtId="0" fontId="14" fillId="13" borderId="0" xfId="0" quotePrefix="1" applyFont="1" applyFill="1" applyAlignment="1">
      <alignment vertical="center"/>
    </xf>
    <xf numFmtId="0" fontId="14" fillId="20" borderId="0" xfId="0" quotePrefix="1" applyFont="1" applyFill="1" applyAlignment="1">
      <alignment vertical="center"/>
    </xf>
    <xf numFmtId="0" fontId="14" fillId="24" borderId="0" xfId="0" quotePrefix="1" applyFont="1" applyFill="1" applyAlignment="1">
      <alignment vertical="center"/>
    </xf>
    <xf numFmtId="0" fontId="14" fillId="25" borderId="0" xfId="0" quotePrefix="1" applyFont="1" applyFill="1" applyAlignment="1">
      <alignment vertical="center"/>
    </xf>
    <xf numFmtId="0" fontId="14" fillId="26" borderId="41" xfId="0" quotePrefix="1" applyFont="1" applyFill="1" applyBorder="1" applyAlignment="1">
      <alignment vertical="center"/>
    </xf>
    <xf numFmtId="0" fontId="14" fillId="3" borderId="45" xfId="0" applyFont="1" applyFill="1" applyBorder="1" applyAlignment="1">
      <alignment vertical="center"/>
    </xf>
    <xf numFmtId="0" fontId="14" fillId="26" borderId="45" xfId="0" quotePrefix="1" applyFont="1" applyFill="1" applyBorder="1" applyAlignment="1">
      <alignment vertical="center"/>
    </xf>
    <xf numFmtId="0" fontId="11" fillId="13" borderId="10" xfId="0" applyFont="1" applyFill="1" applyBorder="1"/>
    <xf numFmtId="0" fontId="11" fillId="20" borderId="10" xfId="0" applyFont="1" applyFill="1" applyBorder="1"/>
    <xf numFmtId="0" fontId="11" fillId="5" borderId="0" xfId="0" applyFont="1" applyFill="1"/>
    <xf numFmtId="0" fontId="11" fillId="18" borderId="45" xfId="0" applyFont="1" applyFill="1" applyBorder="1"/>
    <xf numFmtId="0" fontId="10" fillId="14" borderId="52" xfId="0" applyFont="1" applyFill="1" applyBorder="1"/>
    <xf numFmtId="0" fontId="11" fillId="28" borderId="76" xfId="0" applyFont="1" applyFill="1" applyBorder="1"/>
    <xf numFmtId="0" fontId="11" fillId="25" borderId="63" xfId="0" applyFont="1" applyFill="1" applyBorder="1"/>
    <xf numFmtId="0" fontId="11" fillId="26" borderId="10" xfId="0" applyFont="1" applyFill="1" applyBorder="1"/>
    <xf numFmtId="0" fontId="12" fillId="7" borderId="77" xfId="0" applyFont="1" applyFill="1" applyBorder="1"/>
    <xf numFmtId="0" fontId="9" fillId="14" borderId="45" xfId="0" quotePrefix="1" applyFont="1" applyFill="1" applyBorder="1" applyAlignment="1">
      <alignment vertical="center"/>
    </xf>
    <xf numFmtId="0" fontId="4" fillId="6" borderId="45" xfId="0" applyFont="1" applyFill="1" applyBorder="1"/>
    <xf numFmtId="0" fontId="0" fillId="0" borderId="10" xfId="0" applyBorder="1" applyProtection="1">
      <protection locked="0"/>
    </xf>
    <xf numFmtId="0" fontId="0" fillId="0" borderId="63" xfId="0" applyBorder="1" applyProtection="1">
      <protection locked="0"/>
    </xf>
    <xf numFmtId="0" fontId="0" fillId="2" borderId="41" xfId="0" applyFill="1" applyBorder="1"/>
    <xf numFmtId="0" fontId="0" fillId="22" borderId="39" xfId="0" applyFill="1" applyBorder="1"/>
    <xf numFmtId="0" fontId="11" fillId="25" borderId="0" xfId="0" applyFont="1" applyFill="1"/>
    <xf numFmtId="0" fontId="11" fillId="26" borderId="0" xfId="0" applyFont="1" applyFill="1"/>
    <xf numFmtId="0" fontId="25" fillId="6" borderId="45" xfId="0" applyFont="1" applyFill="1" applyBorder="1"/>
    <xf numFmtId="0" fontId="8" fillId="6" borderId="45" xfId="0" applyFont="1" applyFill="1" applyBorder="1"/>
    <xf numFmtId="0" fontId="0" fillId="0" borderId="4" xfId="0" applyBorder="1" applyAlignment="1">
      <alignment horizontal="center"/>
    </xf>
    <xf numFmtId="6" fontId="0" fillId="0" borderId="4" xfId="0" applyNumberFormat="1" applyBorder="1" applyAlignment="1">
      <alignment horizontal="center"/>
    </xf>
    <xf numFmtId="0" fontId="0" fillId="0" borderId="6" xfId="0" applyBorder="1" applyAlignment="1">
      <alignment horizontal="left"/>
    </xf>
    <xf numFmtId="0" fontId="0" fillId="0" borderId="8" xfId="0" applyBorder="1" applyProtection="1">
      <protection locked="0"/>
    </xf>
    <xf numFmtId="0" fontId="0" fillId="0" borderId="38" xfId="0" applyBorder="1" applyProtection="1">
      <protection locked="0"/>
    </xf>
    <xf numFmtId="0" fontId="16" fillId="4" borderId="45" xfId="0" applyFont="1" applyFill="1" applyBorder="1"/>
    <xf numFmtId="0" fontId="3" fillId="6" borderId="45" xfId="0" applyFont="1" applyFill="1" applyBorder="1"/>
    <xf numFmtId="0" fontId="11" fillId="20" borderId="77" xfId="0" applyFont="1" applyFill="1" applyBorder="1"/>
    <xf numFmtId="0" fontId="11" fillId="4" borderId="45" xfId="0" applyFont="1" applyFill="1" applyBorder="1"/>
    <xf numFmtId="0" fontId="0" fillId="0" borderId="52" xfId="0" applyBorder="1" applyAlignment="1">
      <alignment horizontal="center"/>
    </xf>
    <xf numFmtId="0" fontId="0" fillId="0" borderId="63" xfId="0" applyBorder="1" applyAlignment="1">
      <alignment horizontal="center"/>
    </xf>
    <xf numFmtId="0" fontId="0" fillId="0" borderId="41" xfId="0" applyBorder="1" applyAlignment="1">
      <alignment horizontal="center"/>
    </xf>
    <xf numFmtId="0" fontId="11" fillId="5" borderId="45" xfId="0" applyFont="1" applyFill="1" applyBorder="1"/>
    <xf numFmtId="0" fontId="11" fillId="5" borderId="41" xfId="0" applyFont="1" applyFill="1" applyBorder="1" applyAlignment="1">
      <alignment horizontal="left"/>
    </xf>
    <xf numFmtId="0" fontId="0" fillId="16" borderId="41" xfId="0" quotePrefix="1" applyFill="1" applyBorder="1" applyAlignment="1">
      <alignment horizontal="left"/>
    </xf>
    <xf numFmtId="0" fontId="14" fillId="26" borderId="45" xfId="0" applyFont="1" applyFill="1" applyBorder="1"/>
    <xf numFmtId="0" fontId="11" fillId="8" borderId="0" xfId="0" quotePrefix="1" applyFont="1" applyFill="1" applyAlignment="1">
      <alignment horizontal="left"/>
    </xf>
    <xf numFmtId="0" fontId="11" fillId="8" borderId="41" xfId="0" quotePrefix="1" applyFont="1" applyFill="1" applyBorder="1"/>
    <xf numFmtId="0" fontId="11" fillId="4" borderId="0" xfId="0" applyFont="1" applyFill="1"/>
    <xf numFmtId="0" fontId="14" fillId="3" borderId="45" xfId="0" applyFont="1" applyFill="1" applyBorder="1"/>
    <xf numFmtId="0" fontId="9" fillId="6" borderId="45" xfId="0" applyFont="1" applyFill="1" applyBorder="1"/>
    <xf numFmtId="0" fontId="0" fillId="19" borderId="41" xfId="0" applyFill="1" applyBorder="1"/>
    <xf numFmtId="164" fontId="0" fillId="0" borderId="50" xfId="0" applyNumberFormat="1" applyBorder="1" applyProtection="1">
      <protection locked="0"/>
    </xf>
    <xf numFmtId="164" fontId="0" fillId="0" borderId="48" xfId="0" applyNumberFormat="1" applyBorder="1" applyProtection="1">
      <protection locked="0"/>
    </xf>
    <xf numFmtId="164" fontId="0" fillId="0" borderId="68" xfId="0" applyNumberFormat="1" applyBorder="1"/>
    <xf numFmtId="0" fontId="0" fillId="0" borderId="21" xfId="0" applyBorder="1"/>
    <xf numFmtId="164" fontId="0" fillId="2" borderId="20" xfId="0" applyNumberFormat="1" applyFill="1" applyBorder="1" applyAlignment="1">
      <alignment horizontal="center"/>
    </xf>
    <xf numFmtId="49" fontId="2" fillId="0" borderId="6" xfId="0" quotePrefix="1" applyNumberFormat="1" applyFont="1" applyBorder="1"/>
    <xf numFmtId="0" fontId="11" fillId="13" borderId="50" xfId="0" applyFont="1" applyFill="1" applyBorder="1"/>
    <xf numFmtId="164" fontId="0" fillId="0" borderId="67" xfId="0" applyNumberFormat="1" applyBorder="1"/>
    <xf numFmtId="0" fontId="4" fillId="21" borderId="21" xfId="0" applyFont="1" applyFill="1" applyBorder="1"/>
    <xf numFmtId="0" fontId="11" fillId="0" borderId="21" xfId="0" applyFont="1" applyBorder="1" applyAlignment="1">
      <alignment horizontal="center"/>
    </xf>
    <xf numFmtId="0" fontId="0" fillId="0" borderId="31" xfId="0" applyBorder="1" applyAlignment="1">
      <alignment horizontal="right"/>
    </xf>
    <xf numFmtId="164" fontId="0" fillId="0" borderId="63" xfId="0" applyNumberFormat="1" applyBorder="1" applyProtection="1">
      <protection locked="0"/>
    </xf>
    <xf numFmtId="0" fontId="11" fillId="21" borderId="45" xfId="0" applyFont="1" applyFill="1" applyBorder="1" applyAlignment="1">
      <alignment horizontal="center"/>
    </xf>
    <xf numFmtId="164" fontId="0" fillId="0" borderId="10" xfId="0" applyNumberFormat="1" applyBorder="1"/>
    <xf numFmtId="164" fontId="3" fillId="0" borderId="63" xfId="1" applyNumberFormat="1" applyFont="1" applyBorder="1"/>
    <xf numFmtId="0" fontId="4" fillId="21" borderId="22" xfId="0" applyFont="1" applyFill="1" applyBorder="1"/>
    <xf numFmtId="0" fontId="11" fillId="13" borderId="64" xfId="0" applyFont="1" applyFill="1" applyBorder="1"/>
    <xf numFmtId="0" fontId="11" fillId="20" borderId="71" xfId="0" applyFont="1" applyFill="1" applyBorder="1"/>
    <xf numFmtId="0" fontId="11" fillId="5" borderId="35" xfId="0" applyFont="1" applyFill="1" applyBorder="1"/>
    <xf numFmtId="0" fontId="11" fillId="5" borderId="34" xfId="0" applyFont="1" applyFill="1" applyBorder="1"/>
    <xf numFmtId="0" fontId="11" fillId="21" borderId="44" xfId="0" applyFont="1" applyFill="1" applyBorder="1"/>
    <xf numFmtId="0" fontId="11" fillId="28" borderId="76" xfId="0" quotePrefix="1" applyFont="1" applyFill="1" applyBorder="1"/>
    <xf numFmtId="0" fontId="0" fillId="0" borderId="32" xfId="0" applyBorder="1" applyAlignment="1">
      <alignment horizontal="left"/>
    </xf>
    <xf numFmtId="6" fontId="0" fillId="0" borderId="48" xfId="0" applyNumberFormat="1" applyBorder="1" applyAlignment="1">
      <alignment horizontal="center"/>
    </xf>
    <xf numFmtId="6" fontId="0" fillId="0" borderId="49" xfId="0" applyNumberFormat="1" applyBorder="1" applyAlignment="1">
      <alignment horizontal="center"/>
    </xf>
    <xf numFmtId="0" fontId="0" fillId="0" borderId="47" xfId="0" applyBorder="1" applyAlignment="1">
      <alignment horizontal="left"/>
    </xf>
    <xf numFmtId="6" fontId="0" fillId="0" borderId="38" xfId="0" applyNumberFormat="1" applyBorder="1" applyAlignment="1">
      <alignment horizontal="center"/>
    </xf>
    <xf numFmtId="0" fontId="0" fillId="0" borderId="57" xfId="0" applyBorder="1"/>
    <xf numFmtId="0" fontId="3" fillId="17" borderId="21" xfId="0" applyFont="1" applyFill="1" applyBorder="1" applyAlignment="1">
      <alignment horizontal="left"/>
    </xf>
    <xf numFmtId="0" fontId="4" fillId="2" borderId="0" xfId="0" applyFont="1" applyFill="1"/>
    <xf numFmtId="49" fontId="0" fillId="12" borderId="0" xfId="0" quotePrefix="1" applyNumberFormat="1" applyFill="1"/>
    <xf numFmtId="0" fontId="0" fillId="12" borderId="0" xfId="0" applyFill="1"/>
    <xf numFmtId="0" fontId="11" fillId="20" borderId="21" xfId="0" applyFont="1" applyFill="1" applyBorder="1"/>
    <xf numFmtId="0" fontId="0" fillId="20" borderId="45" xfId="0" applyFill="1" applyBorder="1"/>
    <xf numFmtId="0" fontId="0" fillId="20" borderId="22" xfId="0" applyFill="1" applyBorder="1"/>
    <xf numFmtId="0" fontId="0" fillId="6" borderId="31" xfId="0" applyFill="1" applyBorder="1"/>
    <xf numFmtId="0" fontId="2" fillId="0" borderId="10" xfId="0" applyFont="1" applyBorder="1"/>
    <xf numFmtId="0" fontId="11" fillId="0" borderId="10" xfId="0" applyFont="1" applyBorder="1"/>
    <xf numFmtId="164" fontId="0" fillId="0" borderId="44" xfId="0" applyNumberFormat="1" applyBorder="1"/>
    <xf numFmtId="0" fontId="11" fillId="0" borderId="31" xfId="0" applyFont="1" applyBorder="1" applyAlignment="1">
      <alignment horizontal="center"/>
    </xf>
    <xf numFmtId="0" fontId="11" fillId="0" borderId="0" xfId="0" quotePrefix="1" applyFont="1" applyAlignment="1">
      <alignment horizontal="right"/>
    </xf>
    <xf numFmtId="164" fontId="0" fillId="13" borderId="44" xfId="0" applyNumberFormat="1" applyFill="1" applyBorder="1" applyAlignment="1">
      <alignment horizontal="right"/>
    </xf>
    <xf numFmtId="0" fontId="12" fillId="6" borderId="21" xfId="0" applyFont="1" applyFill="1" applyBorder="1"/>
    <xf numFmtId="0" fontId="0" fillId="12" borderId="0" xfId="0" quotePrefix="1" applyFill="1"/>
    <xf numFmtId="0" fontId="12" fillId="0" borderId="0" xfId="0" applyFont="1" applyAlignment="1">
      <alignment horizontal="right"/>
    </xf>
    <xf numFmtId="0" fontId="11" fillId="10" borderId="0" xfId="0" quotePrefix="1" applyFont="1" applyFill="1"/>
    <xf numFmtId="0" fontId="0" fillId="10" borderId="0" xfId="0" applyFill="1"/>
    <xf numFmtId="0" fontId="11" fillId="10" borderId="0" xfId="0" applyFont="1" applyFill="1"/>
    <xf numFmtId="49" fontId="16" fillId="10" borderId="0" xfId="0" applyNumberFormat="1" applyFont="1" applyFill="1" applyAlignment="1">
      <alignment horizontal="right"/>
    </xf>
    <xf numFmtId="49" fontId="0" fillId="0" borderId="28" xfId="0" applyNumberFormat="1" applyBorder="1" applyAlignment="1" applyProtection="1">
      <alignment horizontal="center" vertical="center"/>
      <protection locked="0"/>
    </xf>
    <xf numFmtId="0" fontId="11" fillId="0" borderId="0" xfId="0" applyFont="1" applyAlignment="1">
      <alignment horizontal="right"/>
    </xf>
    <xf numFmtId="0" fontId="0" fillId="0" borderId="10" xfId="0" applyBorder="1"/>
    <xf numFmtId="164" fontId="0" fillId="0" borderId="44" xfId="0" applyNumberFormat="1" applyBorder="1" applyProtection="1">
      <protection locked="0"/>
    </xf>
    <xf numFmtId="164" fontId="0" fillId="0" borderId="31" xfId="0" applyNumberFormat="1" applyBorder="1" applyProtection="1">
      <protection locked="0"/>
    </xf>
    <xf numFmtId="0" fontId="0" fillId="0" borderId="77" xfId="0" applyBorder="1"/>
    <xf numFmtId="164" fontId="0" fillId="0" borderId="11" xfId="0" applyNumberFormat="1" applyBorder="1" applyAlignment="1" applyProtection="1">
      <alignment horizontal="right"/>
      <protection locked="0"/>
    </xf>
    <xf numFmtId="49" fontId="0" fillId="6" borderId="31" xfId="0" applyNumberFormat="1" applyFill="1" applyBorder="1" applyAlignment="1">
      <alignment horizontal="center"/>
    </xf>
    <xf numFmtId="0" fontId="0" fillId="9" borderId="21" xfId="0" quotePrefix="1" applyFill="1" applyBorder="1" applyAlignment="1">
      <alignment horizontal="center"/>
    </xf>
    <xf numFmtId="0" fontId="12" fillId="0" borderId="0" xfId="0" quotePrefix="1" applyFont="1" applyAlignment="1">
      <alignment horizontal="left"/>
    </xf>
    <xf numFmtId="164" fontId="0" fillId="0" borderId="50" xfId="0" applyNumberFormat="1" applyBorder="1" applyAlignment="1">
      <alignment horizontal="center"/>
    </xf>
    <xf numFmtId="10" fontId="0" fillId="0" borderId="37" xfId="2" applyNumberFormat="1" applyFont="1" applyBorder="1" applyAlignment="1">
      <alignment horizontal="center"/>
    </xf>
    <xf numFmtId="164" fontId="0" fillId="0" borderId="48" xfId="0" applyNumberFormat="1" applyBorder="1" applyAlignment="1">
      <alignment horizontal="center"/>
    </xf>
    <xf numFmtId="164" fontId="0" fillId="0" borderId="49" xfId="0" applyNumberFormat="1" applyBorder="1" applyAlignment="1">
      <alignment horizontal="center"/>
    </xf>
    <xf numFmtId="10" fontId="0" fillId="0" borderId="19" xfId="2" applyNumberFormat="1" applyFont="1" applyBorder="1" applyAlignment="1">
      <alignment horizontal="center"/>
    </xf>
    <xf numFmtId="0" fontId="4" fillId="0" borderId="0" xfId="0" quotePrefix="1" applyFont="1" applyAlignment="1">
      <alignment horizontal="left"/>
    </xf>
    <xf numFmtId="0" fontId="11" fillId="0" borderId="3" xfId="0" applyFont="1" applyBorder="1" applyAlignment="1">
      <alignment horizontal="center" vertical="top" wrapText="1"/>
    </xf>
    <xf numFmtId="0" fontId="11" fillId="0" borderId="2" xfId="0" applyFont="1" applyBorder="1" applyAlignment="1">
      <alignment horizontal="center"/>
    </xf>
    <xf numFmtId="164" fontId="14" fillId="0" borderId="2" xfId="0" applyNumberFormat="1" applyFont="1" applyBorder="1" applyAlignment="1">
      <alignment horizontal="right"/>
    </xf>
    <xf numFmtId="0" fontId="11" fillId="0" borderId="65" xfId="0" applyFont="1" applyBorder="1" applyAlignment="1">
      <alignment horizontal="center"/>
    </xf>
    <xf numFmtId="6" fontId="11" fillId="0" borderId="3" xfId="0" applyNumberFormat="1" applyFont="1" applyBorder="1" applyAlignment="1">
      <alignment horizontal="center"/>
    </xf>
    <xf numFmtId="0" fontId="11" fillId="0" borderId="7" xfId="0" applyFont="1" applyBorder="1"/>
    <xf numFmtId="164" fontId="14" fillId="0" borderId="65" xfId="0" applyNumberFormat="1" applyFont="1" applyBorder="1" applyAlignment="1">
      <alignment horizontal="right"/>
    </xf>
    <xf numFmtId="0" fontId="9" fillId="0" borderId="36" xfId="0" applyFont="1" applyBorder="1" applyAlignment="1">
      <alignment horizontal="left"/>
    </xf>
    <xf numFmtId="0" fontId="14" fillId="0" borderId="35" xfId="0" applyFont="1" applyBorder="1" applyAlignment="1">
      <alignment horizontal="left"/>
    </xf>
    <xf numFmtId="0" fontId="14" fillId="0" borderId="15" xfId="0" applyFont="1" applyBorder="1" applyAlignment="1">
      <alignment horizontal="left"/>
    </xf>
    <xf numFmtId="6" fontId="9" fillId="0" borderId="36" xfId="0" applyNumberFormat="1" applyFont="1" applyBorder="1" applyAlignment="1">
      <alignment horizontal="left"/>
    </xf>
    <xf numFmtId="0" fontId="14" fillId="0" borderId="56" xfId="0" applyFont="1" applyBorder="1" applyAlignment="1">
      <alignment horizontal="left"/>
    </xf>
    <xf numFmtId="0" fontId="14" fillId="0" borderId="78" xfId="0" applyFont="1" applyBorder="1" applyAlignment="1">
      <alignment horizontal="left"/>
    </xf>
    <xf numFmtId="0" fontId="4" fillId="0" borderId="36" xfId="0" applyFont="1" applyBorder="1" applyAlignment="1">
      <alignment horizontal="center" vertical="top"/>
    </xf>
    <xf numFmtId="0" fontId="9" fillId="0" borderId="78" xfId="0" applyFont="1" applyBorder="1" applyAlignment="1">
      <alignment horizontal="left"/>
    </xf>
    <xf numFmtId="0" fontId="9" fillId="0" borderId="26" xfId="0" applyFont="1" applyBorder="1" applyAlignment="1">
      <alignment horizontal="left"/>
    </xf>
    <xf numFmtId="0" fontId="11" fillId="0" borderId="25" xfId="0" applyFont="1" applyBorder="1" applyAlignment="1">
      <alignment horizontal="center"/>
    </xf>
    <xf numFmtId="0" fontId="11" fillId="0" borderId="25" xfId="0" applyFont="1" applyBorder="1"/>
    <xf numFmtId="164" fontId="14" fillId="0" borderId="25" xfId="0" applyNumberFormat="1" applyFont="1" applyBorder="1" applyAlignment="1">
      <alignment horizontal="right"/>
    </xf>
    <xf numFmtId="0" fontId="9" fillId="0" borderId="35" xfId="0" applyFont="1" applyBorder="1" applyAlignment="1">
      <alignment horizontal="left"/>
    </xf>
    <xf numFmtId="44" fontId="0" fillId="21" borderId="22" xfId="0" applyNumberFormat="1" applyFill="1" applyBorder="1" applyAlignment="1">
      <alignment horizontal="center"/>
    </xf>
    <xf numFmtId="44" fontId="14" fillId="27" borderId="13" xfId="0" applyNumberFormat="1" applyFont="1" applyFill="1" applyBorder="1" applyAlignment="1">
      <alignment horizontal="center"/>
    </xf>
    <xf numFmtId="164" fontId="14" fillId="0" borderId="37" xfId="0" applyNumberFormat="1" applyFont="1" applyBorder="1" applyAlignment="1">
      <alignment horizontal="right"/>
    </xf>
    <xf numFmtId="164" fontId="14" fillId="0" borderId="34" xfId="0" applyNumberFormat="1" applyFont="1" applyBorder="1" applyAlignment="1">
      <alignment horizontal="right"/>
    </xf>
    <xf numFmtId="164" fontId="14" fillId="0" borderId="28" xfId="0" applyNumberFormat="1" applyFont="1" applyBorder="1" applyAlignment="1">
      <alignment horizontal="right"/>
    </xf>
    <xf numFmtId="0" fontId="9" fillId="0" borderId="36" xfId="0" applyFont="1" applyBorder="1"/>
    <xf numFmtId="164" fontId="14" fillId="0" borderId="59" xfId="0" applyNumberFormat="1" applyFont="1" applyBorder="1" applyAlignment="1">
      <alignment horizontal="right"/>
    </xf>
    <xf numFmtId="0" fontId="14" fillId="0" borderId="15" xfId="0" applyFont="1" applyBorder="1"/>
    <xf numFmtId="164" fontId="14" fillId="0" borderId="54" xfId="0" applyNumberFormat="1" applyFont="1" applyBorder="1" applyAlignment="1">
      <alignment horizontal="right"/>
    </xf>
    <xf numFmtId="164" fontId="14" fillId="0" borderId="27" xfId="0" applyNumberFormat="1" applyFont="1" applyBorder="1" applyAlignment="1">
      <alignment horizontal="right"/>
    </xf>
    <xf numFmtId="0" fontId="0" fillId="2" borderId="31" xfId="0" applyFill="1" applyBorder="1" applyAlignment="1">
      <alignment horizontal="left"/>
    </xf>
    <xf numFmtId="0" fontId="12" fillId="0" borderId="2" xfId="0" applyFont="1" applyBorder="1" applyAlignment="1">
      <alignment horizontal="center"/>
    </xf>
    <xf numFmtId="49" fontId="5" fillId="0" borderId="0" xfId="0" quotePrefix="1" applyNumberFormat="1" applyFont="1" applyAlignment="1">
      <alignment horizontal="left"/>
    </xf>
    <xf numFmtId="44" fontId="14" fillId="2" borderId="27" xfId="0" applyNumberFormat="1" applyFont="1" applyFill="1" applyBorder="1" applyAlignment="1">
      <alignment horizontal="center"/>
    </xf>
    <xf numFmtId="44" fontId="11" fillId="0" borderId="34" xfId="0" applyNumberFormat="1" applyFont="1" applyBorder="1" applyAlignment="1">
      <alignment horizontal="center"/>
    </xf>
    <xf numFmtId="44" fontId="11" fillId="0" borderId="28" xfId="0" applyNumberFormat="1" applyFont="1" applyBorder="1" applyAlignment="1">
      <alignment horizontal="center"/>
    </xf>
    <xf numFmtId="44" fontId="11" fillId="0" borderId="3" xfId="0" applyNumberFormat="1" applyFont="1" applyBorder="1" applyAlignment="1">
      <alignment horizontal="center"/>
    </xf>
    <xf numFmtId="44" fontId="14" fillId="0" borderId="37" xfId="0" applyNumberFormat="1" applyFont="1" applyBorder="1" applyAlignment="1">
      <alignment horizontal="center"/>
    </xf>
    <xf numFmtId="49" fontId="21" fillId="0" borderId="0" xfId="0" quotePrefix="1" applyNumberFormat="1" applyFont="1" applyAlignment="1">
      <alignment horizontal="left"/>
    </xf>
    <xf numFmtId="0" fontId="12" fillId="21" borderId="40" xfId="0" applyFont="1" applyFill="1" applyBorder="1"/>
    <xf numFmtId="0" fontId="12" fillId="21" borderId="40" xfId="0" quotePrefix="1" applyFont="1" applyFill="1" applyBorder="1"/>
    <xf numFmtId="6" fontId="11" fillId="0" borderId="36" xfId="0" applyNumberFormat="1" applyFont="1" applyBorder="1" applyAlignment="1">
      <alignment horizontal="left"/>
    </xf>
    <xf numFmtId="6" fontId="11" fillId="0" borderId="3" xfId="0" applyNumberFormat="1" applyFont="1" applyBorder="1"/>
    <xf numFmtId="0" fontId="9" fillId="0" borderId="78" xfId="0" applyFont="1" applyBorder="1"/>
    <xf numFmtId="49" fontId="12" fillId="0" borderId="0" xfId="0" quotePrefix="1" applyNumberFormat="1" applyFont="1"/>
    <xf numFmtId="49" fontId="12" fillId="0" borderId="0" xfId="0" applyNumberFormat="1" applyFont="1"/>
    <xf numFmtId="49" fontId="12" fillId="0" borderId="0" xfId="0" applyNumberFormat="1" applyFont="1" applyAlignment="1">
      <alignment horizontal="right"/>
    </xf>
    <xf numFmtId="49" fontId="12" fillId="0" borderId="0" xfId="0" applyNumberFormat="1" applyFont="1" applyAlignment="1">
      <alignment vertical="top"/>
    </xf>
    <xf numFmtId="49" fontId="12" fillId="0" borderId="0" xfId="0" quotePrefix="1"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center" vertical="center" wrapText="1"/>
    </xf>
    <xf numFmtId="49" fontId="4" fillId="21" borderId="21" xfId="0" applyNumberFormat="1" applyFont="1" applyFill="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0" fillId="0" borderId="0" xfId="0" applyBorder="1" applyAlignment="1">
      <alignment horizontal="center"/>
    </xf>
    <xf numFmtId="0" fontId="0" fillId="0" borderId="0" xfId="0" applyBorder="1"/>
    <xf numFmtId="164" fontId="0" fillId="0" borderId="0" xfId="0" applyNumberFormat="1" applyBorder="1" applyProtection="1">
      <protection locked="0"/>
    </xf>
    <xf numFmtId="0" fontId="29" fillId="0" borderId="0" xfId="0" applyFont="1" applyBorder="1" applyAlignment="1">
      <alignment horizontal="left" vertical="center"/>
    </xf>
    <xf numFmtId="164" fontId="29" fillId="0" borderId="0" xfId="0" applyNumberFormat="1" applyFont="1" applyBorder="1" applyProtection="1">
      <protection locked="0"/>
    </xf>
    <xf numFmtId="0" fontId="0" fillId="0" borderId="0" xfId="0" applyBorder="1" applyProtection="1">
      <protection locked="0"/>
    </xf>
    <xf numFmtId="49" fontId="0" fillId="0" borderId="0" xfId="0" applyNumberFormat="1" applyBorder="1" applyProtection="1">
      <protection locked="0"/>
    </xf>
    <xf numFmtId="49" fontId="0" fillId="0" borderId="0" xfId="0" applyNumberFormat="1" applyBorder="1" applyAlignment="1" applyProtection="1">
      <alignment horizontal="center"/>
      <protection locked="0"/>
    </xf>
    <xf numFmtId="0" fontId="29" fillId="0" borderId="0" xfId="0" applyFont="1" applyBorder="1"/>
    <xf numFmtId="164" fontId="0" fillId="0" borderId="0" xfId="0" applyNumberFormat="1" applyBorder="1"/>
    <xf numFmtId="0" fontId="0" fillId="0" borderId="16" xfId="0" applyBorder="1"/>
    <xf numFmtId="44" fontId="14" fillId="27" borderId="31" xfId="0" applyNumberFormat="1" applyFont="1" applyFill="1" applyBorder="1" applyAlignment="1">
      <alignment horizontal="center"/>
    </xf>
    <xf numFmtId="44" fontId="14" fillId="27" borderId="60" xfId="0" applyNumberFormat="1" applyFont="1" applyFill="1" applyBorder="1" applyAlignment="1">
      <alignment horizontal="center"/>
    </xf>
    <xf numFmtId="0" fontId="11" fillId="0" borderId="56" xfId="0" applyFont="1" applyBorder="1" applyAlignment="1">
      <alignment horizontal="left"/>
    </xf>
    <xf numFmtId="0" fontId="11" fillId="0" borderId="2" xfId="0" applyFont="1" applyBorder="1"/>
    <xf numFmtId="0" fontId="11" fillId="0" borderId="45" xfId="0" applyFont="1" applyBorder="1" applyAlignment="1">
      <alignment horizontal="center"/>
    </xf>
    <xf numFmtId="0" fontId="4" fillId="0" borderId="21" xfId="0" applyFont="1" applyBorder="1" applyAlignment="1">
      <alignment horizontal="left"/>
    </xf>
    <xf numFmtId="0" fontId="4" fillId="0" borderId="45" xfId="0" applyFont="1" applyBorder="1" applyAlignment="1">
      <alignment horizontal="center"/>
    </xf>
    <xf numFmtId="0" fontId="14" fillId="0" borderId="45" xfId="0" applyFont="1" applyBorder="1" applyAlignment="1">
      <alignment horizontal="center"/>
    </xf>
    <xf numFmtId="164" fontId="14" fillId="0" borderId="31" xfId="0" applyNumberFormat="1" applyFont="1" applyBorder="1" applyAlignment="1">
      <alignment horizontal="center"/>
    </xf>
    <xf numFmtId="0" fontId="11" fillId="0" borderId="9" xfId="0" applyFont="1" applyBorder="1"/>
    <xf numFmtId="44" fontId="11" fillId="0" borderId="2" xfId="0" applyNumberFormat="1" applyFont="1" applyBorder="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11" xfId="0" applyFont="1" applyBorder="1" applyAlignment="1">
      <alignment horizontal="left"/>
    </xf>
    <xf numFmtId="0" fontId="11" fillId="0" borderId="45" xfId="0" applyFont="1" applyBorder="1"/>
    <xf numFmtId="0" fontId="11" fillId="0" borderId="9" xfId="0" applyFont="1" applyBorder="1" applyAlignment="1">
      <alignment horizontal="center"/>
    </xf>
    <xf numFmtId="44" fontId="11" fillId="0" borderId="9" xfId="0" applyNumberFormat="1" applyFont="1" applyBorder="1" applyAlignment="1">
      <alignment horizontal="center"/>
    </xf>
    <xf numFmtId="0" fontId="11" fillId="0" borderId="21" xfId="0" applyFont="1" applyBorder="1" applyAlignment="1">
      <alignment horizontal="left"/>
    </xf>
    <xf numFmtId="0" fontId="11" fillId="0" borderId="53" xfId="0" applyFont="1" applyBorder="1"/>
    <xf numFmtId="44" fontId="11" fillId="0" borderId="25" xfId="0" applyNumberFormat="1" applyFont="1" applyBorder="1" applyAlignment="1">
      <alignment horizontal="center"/>
    </xf>
    <xf numFmtId="0" fontId="11" fillId="0" borderId="22" xfId="0" applyFont="1" applyBorder="1"/>
    <xf numFmtId="44" fontId="14" fillId="2" borderId="31" xfId="0" quotePrefix="1" applyNumberFormat="1" applyFont="1" applyFill="1" applyBorder="1" applyAlignment="1">
      <alignment horizontal="center"/>
    </xf>
    <xf numFmtId="0" fontId="4" fillId="21" borderId="44" xfId="0" quotePrefix="1" applyFont="1" applyFill="1" applyBorder="1" applyAlignment="1">
      <alignment horizontal="center"/>
    </xf>
    <xf numFmtId="164" fontId="14" fillId="0" borderId="0" xfId="0" applyNumberFormat="1" applyFont="1" applyBorder="1" applyAlignment="1">
      <alignment horizontal="center"/>
    </xf>
    <xf numFmtId="44" fontId="14" fillId="21" borderId="22" xfId="0" quotePrefix="1" applyNumberFormat="1" applyFont="1" applyFill="1" applyBorder="1" applyAlignment="1">
      <alignment horizontal="center"/>
    </xf>
    <xf numFmtId="44" fontId="14" fillId="21" borderId="21" xfId="0" quotePrefix="1" applyNumberFormat="1" applyFont="1" applyFill="1" applyBorder="1" applyAlignment="1">
      <alignment horizontal="left"/>
    </xf>
    <xf numFmtId="0" fontId="14" fillId="2" borderId="3" xfId="0" applyFont="1" applyFill="1" applyBorder="1" applyAlignment="1">
      <alignment horizontal="center"/>
    </xf>
    <xf numFmtId="0" fontId="14" fillId="2" borderId="7" xfId="0" applyFont="1" applyFill="1" applyBorder="1"/>
    <xf numFmtId="44" fontId="14" fillId="2" borderId="3" xfId="0" applyNumberFormat="1" applyFont="1" applyFill="1" applyBorder="1" applyAlignment="1">
      <alignment horizontal="center"/>
    </xf>
    <xf numFmtId="44" fontId="14" fillId="2" borderId="7" xfId="0" applyNumberFormat="1" applyFont="1" applyFill="1" applyBorder="1" applyAlignment="1">
      <alignment horizontal="center"/>
    </xf>
    <xf numFmtId="44" fontId="9" fillId="0" borderId="0" xfId="0" applyNumberFormat="1" applyFont="1" applyBorder="1" applyAlignment="1">
      <alignment horizontal="right"/>
    </xf>
    <xf numFmtId="44" fontId="0" fillId="0" borderId="0" xfId="0" applyNumberFormat="1" applyBorder="1" applyAlignment="1">
      <alignment horizontal="center"/>
    </xf>
    <xf numFmtId="44" fontId="14" fillId="2" borderId="21" xfId="0" quotePrefix="1" applyNumberFormat="1" applyFont="1" applyFill="1" applyBorder="1" applyAlignment="1">
      <alignment horizontal="left"/>
    </xf>
    <xf numFmtId="44" fontId="14" fillId="2" borderId="22" xfId="0" quotePrefix="1" applyNumberFormat="1" applyFont="1" applyFill="1" applyBorder="1" applyAlignment="1">
      <alignment horizontal="center"/>
    </xf>
    <xf numFmtId="44" fontId="14" fillId="27" borderId="80" xfId="0" applyNumberFormat="1" applyFont="1" applyFill="1" applyBorder="1" applyAlignment="1">
      <alignment horizontal="center"/>
    </xf>
    <xf numFmtId="44" fontId="14" fillId="27" borderId="62" xfId="0" applyNumberFormat="1" applyFont="1" applyFill="1" applyBorder="1" applyAlignment="1">
      <alignment horizontal="center"/>
    </xf>
    <xf numFmtId="44" fontId="14" fillId="27" borderId="51" xfId="0" applyNumberFormat="1" applyFont="1" applyFill="1" applyBorder="1" applyAlignment="1">
      <alignment horizontal="center"/>
    </xf>
    <xf numFmtId="164" fontId="14" fillId="0" borderId="12" xfId="0" applyNumberFormat="1" applyFont="1" applyBorder="1" applyAlignment="1">
      <alignment horizontal="center"/>
    </xf>
    <xf numFmtId="164" fontId="14" fillId="0" borderId="20" xfId="0" applyNumberFormat="1" applyFont="1" applyBorder="1" applyAlignment="1">
      <alignment horizontal="center"/>
    </xf>
    <xf numFmtId="164" fontId="14" fillId="0" borderId="13" xfId="0" applyNumberFormat="1" applyFont="1" applyBorder="1" applyAlignment="1">
      <alignment horizontal="center"/>
    </xf>
    <xf numFmtId="164" fontId="11" fillId="0" borderId="3" xfId="0" applyNumberFormat="1" applyFont="1" applyBorder="1" applyAlignment="1">
      <alignment horizontal="right"/>
    </xf>
    <xf numFmtId="164" fontId="11" fillId="0" borderId="7" xfId="0" applyNumberFormat="1" applyFont="1" applyBorder="1" applyAlignment="1">
      <alignment horizontal="right"/>
    </xf>
    <xf numFmtId="164" fontId="11" fillId="0" borderId="50" xfId="0" applyNumberFormat="1" applyFont="1" applyBorder="1" applyAlignment="1">
      <alignment horizontal="right"/>
    </xf>
    <xf numFmtId="164" fontId="11" fillId="0" borderId="70" xfId="0" applyNumberFormat="1" applyFont="1" applyBorder="1" applyAlignment="1">
      <alignment horizontal="right"/>
    </xf>
    <xf numFmtId="164" fontId="11" fillId="0" borderId="1" xfId="0" applyNumberFormat="1" applyFont="1" applyBorder="1" applyAlignment="1">
      <alignment horizontal="right"/>
    </xf>
    <xf numFmtId="164" fontId="11" fillId="0" borderId="5" xfId="0" applyNumberFormat="1" applyFont="1" applyBorder="1" applyAlignment="1">
      <alignment horizontal="right"/>
    </xf>
    <xf numFmtId="164" fontId="11" fillId="0" borderId="11" xfId="0" applyNumberFormat="1" applyFont="1" applyBorder="1" applyAlignment="1">
      <alignment horizontal="right"/>
    </xf>
    <xf numFmtId="164" fontId="11" fillId="0" borderId="16" xfId="0" applyNumberFormat="1" applyFont="1" applyBorder="1" applyAlignment="1">
      <alignment horizontal="right"/>
    </xf>
    <xf numFmtId="164" fontId="11" fillId="0" borderId="49" xfId="0" applyNumberFormat="1" applyFont="1" applyBorder="1" applyAlignment="1">
      <alignment horizontal="right"/>
    </xf>
    <xf numFmtId="164" fontId="11" fillId="0" borderId="68" xfId="0" applyNumberFormat="1" applyFont="1" applyBorder="1" applyAlignment="1">
      <alignment horizontal="right"/>
    </xf>
    <xf numFmtId="164" fontId="11" fillId="0" borderId="69" xfId="0" applyNumberFormat="1" applyFont="1" applyBorder="1" applyAlignment="1">
      <alignment horizontal="right"/>
    </xf>
    <xf numFmtId="164" fontId="11" fillId="0" borderId="67" xfId="0" applyNumberFormat="1" applyFont="1" applyBorder="1" applyAlignment="1">
      <alignment horizontal="right"/>
    </xf>
    <xf numFmtId="164" fontId="11" fillId="0" borderId="48" xfId="0" applyNumberFormat="1" applyFont="1" applyBorder="1" applyAlignment="1">
      <alignment horizontal="right"/>
    </xf>
    <xf numFmtId="164" fontId="11" fillId="0" borderId="2" xfId="0" applyNumberFormat="1" applyFont="1" applyBorder="1" applyAlignment="1">
      <alignment horizontal="right"/>
    </xf>
    <xf numFmtId="164" fontId="11" fillId="0" borderId="9" xfId="0" applyNumberFormat="1" applyFont="1" applyBorder="1" applyAlignment="1">
      <alignment horizontal="right"/>
    </xf>
    <xf numFmtId="164" fontId="11" fillId="0" borderId="32" xfId="0" applyNumberFormat="1" applyFont="1" applyBorder="1" applyAlignment="1">
      <alignment horizontal="right"/>
    </xf>
    <xf numFmtId="164" fontId="11" fillId="0" borderId="44" xfId="0" applyNumberFormat="1" applyFont="1" applyBorder="1" applyAlignment="1">
      <alignment horizontal="right"/>
    </xf>
    <xf numFmtId="164" fontId="11" fillId="0" borderId="25" xfId="0" applyNumberFormat="1" applyFont="1" applyBorder="1" applyAlignment="1">
      <alignment horizontal="right"/>
    </xf>
    <xf numFmtId="44" fontId="11" fillId="0" borderId="53" xfId="0" applyNumberFormat="1" applyFont="1" applyBorder="1" applyAlignment="1">
      <alignment horizontal="center"/>
    </xf>
    <xf numFmtId="164" fontId="11" fillId="0" borderId="79" xfId="0" applyNumberFormat="1" applyFont="1" applyBorder="1" applyAlignment="1">
      <alignment horizontal="right"/>
    </xf>
    <xf numFmtId="49" fontId="14" fillId="2" borderId="73" xfId="0" quotePrefix="1" applyNumberFormat="1" applyFont="1" applyFill="1" applyBorder="1" applyAlignment="1">
      <alignment horizontal="left" vertical="center"/>
    </xf>
    <xf numFmtId="49" fontId="14" fillId="2" borderId="31" xfId="0" quotePrefix="1" applyNumberFormat="1" applyFont="1" applyFill="1" applyBorder="1" applyAlignment="1">
      <alignment horizontal="left"/>
    </xf>
    <xf numFmtId="49" fontId="14" fillId="27" borderId="73" xfId="0" applyNumberFormat="1" applyFont="1" applyFill="1" applyBorder="1" applyAlignment="1">
      <alignment horizontal="center"/>
    </xf>
    <xf numFmtId="0" fontId="14" fillId="2" borderId="35" xfId="0" applyFont="1" applyFill="1" applyBorder="1" applyAlignment="1">
      <alignment horizontal="left"/>
    </xf>
    <xf numFmtId="0" fontId="14" fillId="2" borderId="26" xfId="0" applyFont="1" applyFill="1" applyBorder="1" applyAlignment="1">
      <alignment horizontal="center"/>
    </xf>
    <xf numFmtId="0" fontId="0" fillId="15" borderId="60" xfId="0" applyFill="1" applyBorder="1" applyAlignment="1">
      <alignment horizontal="center"/>
    </xf>
    <xf numFmtId="0" fontId="0" fillId="15" borderId="44" xfId="0" applyFill="1" applyBorder="1" applyAlignment="1">
      <alignment horizontal="center" vertical="top"/>
    </xf>
    <xf numFmtId="49" fontId="14" fillId="28" borderId="20" xfId="0" applyNumberFormat="1" applyFont="1" applyFill="1" applyBorder="1" applyAlignment="1">
      <alignment horizontal="center"/>
    </xf>
    <xf numFmtId="49" fontId="14" fillId="27" borderId="14" xfId="0" applyNumberFormat="1" applyFont="1" applyFill="1" applyBorder="1" applyAlignment="1">
      <alignment horizontal="center"/>
    </xf>
    <xf numFmtId="49" fontId="14" fillId="27" borderId="31" xfId="0" applyNumberFormat="1" applyFont="1" applyFill="1" applyBorder="1" applyAlignment="1">
      <alignment horizontal="center"/>
    </xf>
    <xf numFmtId="164" fontId="11" fillId="0" borderId="1" xfId="0" applyNumberFormat="1" applyFont="1" applyBorder="1" applyAlignment="1">
      <alignment horizontal="center"/>
    </xf>
    <xf numFmtId="164" fontId="11" fillId="0" borderId="2" xfId="0" applyNumberFormat="1" applyFont="1" applyBorder="1" applyAlignment="1">
      <alignment horizontal="center"/>
    </xf>
    <xf numFmtId="0" fontId="14" fillId="2" borderId="30" xfId="0" applyFont="1" applyFill="1" applyBorder="1" applyAlignment="1">
      <alignment horizontal="center"/>
    </xf>
    <xf numFmtId="49" fontId="14" fillId="13" borderId="20" xfId="0" applyNumberFormat="1" applyFont="1" applyFill="1" applyBorder="1" applyAlignment="1">
      <alignment horizontal="center"/>
    </xf>
    <xf numFmtId="44" fontId="0" fillId="2" borderId="14" xfId="0" applyNumberFormat="1" applyFill="1" applyBorder="1" applyAlignment="1">
      <alignment horizontal="center"/>
    </xf>
    <xf numFmtId="44" fontId="4" fillId="2" borderId="45" xfId="0" applyNumberFormat="1" applyFont="1" applyFill="1" applyBorder="1" applyAlignment="1">
      <alignment horizontal="center"/>
    </xf>
    <xf numFmtId="44" fontId="0" fillId="2" borderId="22" xfId="0" applyNumberFormat="1" applyFill="1" applyBorder="1" applyAlignment="1">
      <alignment horizontal="center"/>
    </xf>
    <xf numFmtId="164" fontId="11" fillId="0" borderId="0" xfId="0" applyNumberFormat="1" applyFont="1" applyBorder="1" applyAlignment="1">
      <alignment horizontal="right"/>
    </xf>
    <xf numFmtId="164" fontId="14" fillId="0" borderId="14" xfId="0" applyNumberFormat="1" applyFont="1" applyBorder="1" applyAlignment="1">
      <alignment horizontal="center"/>
    </xf>
    <xf numFmtId="49" fontId="14" fillId="27" borderId="44" xfId="0" applyNumberFormat="1" applyFont="1" applyFill="1" applyBorder="1" applyAlignment="1">
      <alignment horizontal="center"/>
    </xf>
    <xf numFmtId="44" fontId="0" fillId="2" borderId="21" xfId="0" applyNumberFormat="1" applyFill="1" applyBorder="1" applyAlignment="1">
      <alignment horizontal="center"/>
    </xf>
    <xf numFmtId="49" fontId="14" fillId="13" borderId="12" xfId="0" applyNumberFormat="1" applyFont="1" applyFill="1" applyBorder="1" applyAlignment="1">
      <alignment horizontal="center"/>
    </xf>
    <xf numFmtId="49" fontId="14" fillId="27" borderId="13" xfId="0" applyNumberFormat="1" applyFont="1" applyFill="1" applyBorder="1" applyAlignment="1">
      <alignment horizontal="center"/>
    </xf>
    <xf numFmtId="164" fontId="11" fillId="0" borderId="53" xfId="0" applyNumberFormat="1" applyFont="1" applyBorder="1" applyAlignment="1">
      <alignment horizontal="right"/>
    </xf>
    <xf numFmtId="49" fontId="11" fillId="27" borderId="22" xfId="0" quotePrefix="1" applyNumberFormat="1" applyFont="1" applyFill="1" applyBorder="1" applyAlignment="1">
      <alignment horizontal="center"/>
    </xf>
    <xf numFmtId="0" fontId="0" fillId="22" borderId="22" xfId="0" applyFill="1" applyBorder="1"/>
    <xf numFmtId="49" fontId="0" fillId="15" borderId="22" xfId="0" applyNumberFormat="1" applyFill="1" applyBorder="1"/>
    <xf numFmtId="49" fontId="0" fillId="15" borderId="21" xfId="0" applyNumberFormat="1" applyFill="1" applyBorder="1" applyAlignment="1">
      <alignment vertical="center"/>
    </xf>
    <xf numFmtId="164" fontId="11" fillId="0" borderId="40" xfId="0" applyNumberFormat="1" applyFont="1" applyBorder="1" applyAlignment="1">
      <alignment horizontal="right"/>
    </xf>
    <xf numFmtId="164" fontId="11" fillId="0" borderId="47" xfId="0" applyNumberFormat="1" applyFont="1" applyBorder="1" applyAlignment="1">
      <alignment horizontal="right"/>
    </xf>
    <xf numFmtId="164" fontId="14" fillId="0" borderId="21" xfId="0" applyNumberFormat="1" applyFont="1" applyBorder="1" applyAlignment="1">
      <alignment horizontal="center"/>
    </xf>
    <xf numFmtId="49" fontId="14" fillId="27" borderId="24" xfId="0" applyNumberFormat="1" applyFont="1" applyFill="1" applyBorder="1" applyAlignment="1">
      <alignment horizontal="center"/>
    </xf>
    <xf numFmtId="164" fontId="11" fillId="0" borderId="37" xfId="0" applyNumberFormat="1" applyFont="1" applyBorder="1" applyAlignment="1">
      <alignment horizontal="right"/>
    </xf>
    <xf numFmtId="164" fontId="11" fillId="0" borderId="34" xfId="0" applyNumberFormat="1" applyFont="1" applyBorder="1" applyAlignment="1">
      <alignment horizontal="right"/>
    </xf>
    <xf numFmtId="164" fontId="11" fillId="0" borderId="11" xfId="0" applyNumberFormat="1" applyFont="1" applyBorder="1" applyAlignment="1">
      <alignment horizontal="center"/>
    </xf>
    <xf numFmtId="164" fontId="11" fillId="0" borderId="28" xfId="0" applyNumberFormat="1" applyFont="1" applyBorder="1" applyAlignment="1">
      <alignment horizontal="right"/>
    </xf>
    <xf numFmtId="164" fontId="11" fillId="0" borderId="27" xfId="0" applyNumberFormat="1" applyFont="1" applyBorder="1" applyAlignment="1">
      <alignment horizontal="right"/>
    </xf>
    <xf numFmtId="44" fontId="4" fillId="22" borderId="45" xfId="0" applyNumberFormat="1" applyFont="1" applyFill="1" applyBorder="1" applyAlignment="1">
      <alignment horizontal="center"/>
    </xf>
    <xf numFmtId="44" fontId="0" fillId="22" borderId="22" xfId="0" applyNumberFormat="1" applyFill="1" applyBorder="1" applyAlignment="1">
      <alignment horizontal="center"/>
    </xf>
    <xf numFmtId="44" fontId="0" fillId="22" borderId="21" xfId="0" applyNumberFormat="1" applyFill="1" applyBorder="1" applyAlignment="1">
      <alignment horizontal="center"/>
    </xf>
    <xf numFmtId="49" fontId="11" fillId="22" borderId="21" xfId="0" quotePrefix="1" applyNumberFormat="1" applyFont="1" applyFill="1" applyBorder="1" applyAlignment="1">
      <alignment horizontal="left" vertical="center"/>
    </xf>
    <xf numFmtId="49" fontId="11" fillId="22" borderId="22" xfId="0" quotePrefix="1" applyNumberFormat="1" applyFont="1" applyFill="1" applyBorder="1" applyAlignment="1">
      <alignment horizontal="center"/>
    </xf>
    <xf numFmtId="0" fontId="11" fillId="0" borderId="26" xfId="0" applyFont="1" applyBorder="1" applyAlignment="1">
      <alignment horizontal="left"/>
    </xf>
    <xf numFmtId="164" fontId="0" fillId="0" borderId="35" xfId="0" applyNumberFormat="1" applyBorder="1"/>
    <xf numFmtId="164" fontId="0" fillId="0" borderId="15" xfId="0" applyNumberFormat="1" applyBorder="1"/>
    <xf numFmtId="6" fontId="11" fillId="6" borderId="3" xfId="0" applyNumberFormat="1" applyFont="1" applyFill="1" applyBorder="1" applyAlignment="1">
      <alignment horizontal="center"/>
    </xf>
    <xf numFmtId="164" fontId="11" fillId="6" borderId="3" xfId="0" applyNumberFormat="1" applyFont="1" applyFill="1" applyBorder="1" applyAlignment="1">
      <alignment horizontal="right"/>
    </xf>
    <xf numFmtId="164" fontId="11" fillId="6" borderId="7" xfId="0" applyNumberFormat="1" applyFont="1" applyFill="1" applyBorder="1" applyAlignment="1">
      <alignment horizontal="right"/>
    </xf>
    <xf numFmtId="164" fontId="11" fillId="6" borderId="47" xfId="0" applyNumberFormat="1" applyFont="1" applyFill="1" applyBorder="1" applyAlignment="1">
      <alignment horizontal="right"/>
    </xf>
    <xf numFmtId="164" fontId="11" fillId="6" borderId="70" xfId="0" applyNumberFormat="1" applyFont="1" applyFill="1" applyBorder="1" applyAlignment="1">
      <alignment horizontal="right"/>
    </xf>
    <xf numFmtId="164" fontId="11" fillId="6" borderId="0" xfId="0" applyNumberFormat="1" applyFont="1" applyFill="1" applyBorder="1" applyAlignment="1">
      <alignment horizontal="right"/>
    </xf>
    <xf numFmtId="164" fontId="0" fillId="6" borderId="35" xfId="0" applyNumberFormat="1" applyFill="1" applyBorder="1"/>
    <xf numFmtId="164" fontId="0" fillId="6" borderId="34" xfId="0" applyNumberFormat="1" applyFill="1" applyBorder="1"/>
    <xf numFmtId="0" fontId="11" fillId="6" borderId="1" xfId="0" applyFont="1" applyFill="1" applyBorder="1" applyAlignment="1">
      <alignment horizontal="center"/>
    </xf>
    <xf numFmtId="164" fontId="11" fillId="6" borderId="1" xfId="0" applyNumberFormat="1" applyFont="1" applyFill="1" applyBorder="1" applyAlignment="1">
      <alignment horizontal="right"/>
    </xf>
    <xf numFmtId="164" fontId="11" fillId="6" borderId="5" xfId="0" applyNumberFormat="1" applyFont="1" applyFill="1" applyBorder="1" applyAlignment="1">
      <alignment horizontal="right"/>
    </xf>
    <xf numFmtId="164" fontId="11" fillId="6" borderId="50" xfId="0" applyNumberFormat="1" applyFont="1" applyFill="1" applyBorder="1" applyAlignment="1">
      <alignment horizontal="right"/>
    </xf>
    <xf numFmtId="164" fontId="11" fillId="6" borderId="67" xfId="0" applyNumberFormat="1" applyFont="1" applyFill="1" applyBorder="1" applyAlignment="1">
      <alignment horizontal="right"/>
    </xf>
    <xf numFmtId="0" fontId="11" fillId="6" borderId="3" xfId="0" applyFont="1" applyFill="1" applyBorder="1" applyAlignment="1">
      <alignment horizontal="center"/>
    </xf>
    <xf numFmtId="49" fontId="0" fillId="0" borderId="0" xfId="0" applyNumberFormat="1"/>
    <xf numFmtId="49" fontId="0" fillId="0" borderId="0" xfId="0" applyNumberFormat="1" applyAlignment="1">
      <alignment horizontal="center"/>
    </xf>
    <xf numFmtId="164" fontId="0" fillId="10" borderId="35" xfId="0" applyNumberFormat="1" applyFill="1" applyBorder="1"/>
    <xf numFmtId="49" fontId="0" fillId="0" borderId="31" xfId="0" applyNumberFormat="1" applyBorder="1" applyAlignment="1">
      <alignment horizontal="center"/>
    </xf>
    <xf numFmtId="0" fontId="11" fillId="19" borderId="1" xfId="0" applyFont="1" applyFill="1" applyBorder="1" applyAlignment="1">
      <alignment horizontal="center"/>
    </xf>
    <xf numFmtId="164" fontId="11" fillId="19" borderId="1" xfId="0" applyNumberFormat="1" applyFont="1" applyFill="1" applyBorder="1" applyAlignment="1">
      <alignment horizontal="right"/>
    </xf>
    <xf numFmtId="164" fontId="11" fillId="19" borderId="5" xfId="0" applyNumberFormat="1" applyFont="1" applyFill="1" applyBorder="1" applyAlignment="1">
      <alignment horizontal="right"/>
    </xf>
    <xf numFmtId="164" fontId="11" fillId="19" borderId="50" xfId="0" applyNumberFormat="1" applyFont="1" applyFill="1" applyBorder="1" applyAlignment="1">
      <alignment horizontal="right"/>
    </xf>
    <xf numFmtId="164" fontId="11" fillId="19" borderId="67" xfId="0" applyNumberFormat="1" applyFont="1" applyFill="1" applyBorder="1" applyAlignment="1">
      <alignment horizontal="right"/>
    </xf>
    <xf numFmtId="164" fontId="11" fillId="19" borderId="0" xfId="0" applyNumberFormat="1" applyFont="1" applyFill="1" applyBorder="1" applyAlignment="1">
      <alignment horizontal="right"/>
    </xf>
    <xf numFmtId="164" fontId="0" fillId="19" borderId="35" xfId="0" applyNumberFormat="1" applyFill="1" applyBorder="1"/>
    <xf numFmtId="164" fontId="0" fillId="19" borderId="34" xfId="0" applyNumberFormat="1" applyFill="1" applyBorder="1"/>
    <xf numFmtId="0" fontId="11" fillId="19" borderId="2" xfId="0" applyFont="1" applyFill="1" applyBorder="1" applyAlignment="1">
      <alignment horizontal="center"/>
    </xf>
    <xf numFmtId="164" fontId="11" fillId="19" borderId="2" xfId="0" applyNumberFormat="1" applyFont="1" applyFill="1" applyBorder="1" applyAlignment="1">
      <alignment horizontal="right"/>
    </xf>
    <xf numFmtId="164" fontId="11" fillId="19" borderId="9" xfId="0" applyNumberFormat="1" applyFont="1" applyFill="1" applyBorder="1" applyAlignment="1">
      <alignment horizontal="right"/>
    </xf>
    <xf numFmtId="164" fontId="11" fillId="19" borderId="34" xfId="0" applyNumberFormat="1" applyFont="1" applyFill="1" applyBorder="1" applyAlignment="1">
      <alignment horizontal="right"/>
    </xf>
    <xf numFmtId="0" fontId="11" fillId="6" borderId="2" xfId="0" applyFont="1" applyFill="1" applyBorder="1" applyAlignment="1">
      <alignment horizontal="center"/>
    </xf>
    <xf numFmtId="164" fontId="11" fillId="6" borderId="1" xfId="0" applyNumberFormat="1" applyFont="1" applyFill="1" applyBorder="1" applyAlignment="1">
      <alignment horizontal="center"/>
    </xf>
    <xf numFmtId="164" fontId="11" fillId="6" borderId="37" xfId="0" applyNumberFormat="1" applyFont="1" applyFill="1" applyBorder="1" applyAlignment="1">
      <alignment horizontal="right"/>
    </xf>
    <xf numFmtId="164" fontId="11" fillId="6" borderId="34" xfId="0" applyNumberFormat="1" applyFont="1" applyFill="1" applyBorder="1" applyAlignment="1">
      <alignment horizontal="right"/>
    </xf>
    <xf numFmtId="49" fontId="0" fillId="6" borderId="0" xfId="0" applyNumberFormat="1" applyFill="1" applyAlignment="1">
      <alignment horizontal="center"/>
    </xf>
    <xf numFmtId="49" fontId="0" fillId="16" borderId="0" xfId="0" applyNumberFormat="1" applyFill="1" applyAlignment="1">
      <alignment horizontal="center"/>
    </xf>
    <xf numFmtId="0" fontId="14" fillId="21" borderId="0" xfId="0" applyFont="1" applyFill="1" applyBorder="1"/>
    <xf numFmtId="0" fontId="8" fillId="0" borderId="0" xfId="0" applyFont="1" applyBorder="1"/>
    <xf numFmtId="0" fontId="4" fillId="21" borderId="0" xfId="0" applyFont="1" applyFill="1" applyBorder="1" applyAlignment="1">
      <alignment horizontal="center"/>
    </xf>
    <xf numFmtId="0" fontId="4" fillId="10" borderId="0" xfId="0" applyFont="1" applyFill="1" applyBorder="1" applyAlignment="1">
      <alignment horizontal="center"/>
    </xf>
    <xf numFmtId="0" fontId="14" fillId="10" borderId="0" xfId="0" applyFont="1" applyFill="1" applyBorder="1"/>
    <xf numFmtId="6" fontId="11" fillId="6" borderId="0" xfId="0" applyNumberFormat="1" applyFont="1" applyFill="1" applyBorder="1"/>
    <xf numFmtId="0" fontId="11" fillId="6" borderId="0" xfId="0" applyFont="1" applyFill="1" applyBorder="1"/>
    <xf numFmtId="0" fontId="11" fillId="19" borderId="0" xfId="0" applyFont="1" applyFill="1" applyBorder="1"/>
    <xf numFmtId="0" fontId="11" fillId="19" borderId="0" xfId="0" applyFont="1" applyFill="1" applyBorder="1" applyAlignment="1">
      <alignment horizontal="left"/>
    </xf>
    <xf numFmtId="0" fontId="12" fillId="19" borderId="0" xfId="0" applyFont="1" applyFill="1" applyBorder="1"/>
    <xf numFmtId="0" fontId="14" fillId="0" borderId="0" xfId="0" applyFont="1" applyBorder="1" applyAlignment="1">
      <alignment horizontal="center"/>
    </xf>
    <xf numFmtId="0" fontId="11" fillId="0" borderId="37" xfId="0" applyFont="1" applyBorder="1"/>
    <xf numFmtId="0" fontId="11" fillId="0" borderId="34" xfId="0" applyFont="1" applyBorder="1"/>
    <xf numFmtId="0" fontId="11" fillId="0" borderId="28" xfId="0" applyFont="1" applyBorder="1"/>
    <xf numFmtId="6" fontId="11" fillId="6" borderId="37" xfId="0" applyNumberFormat="1" applyFont="1" applyFill="1" applyBorder="1"/>
    <xf numFmtId="0" fontId="11" fillId="6" borderId="34" xfId="0" applyFont="1" applyFill="1" applyBorder="1"/>
    <xf numFmtId="0" fontId="11" fillId="19" borderId="34" xfId="0" applyFont="1" applyFill="1" applyBorder="1"/>
    <xf numFmtId="0" fontId="11" fillId="6" borderId="37" xfId="0" applyFont="1" applyFill="1" applyBorder="1"/>
    <xf numFmtId="0" fontId="11" fillId="19" borderId="54" xfId="0" applyFont="1" applyFill="1" applyBorder="1"/>
    <xf numFmtId="0" fontId="11" fillId="0" borderId="27" xfId="0" applyFont="1" applyBorder="1"/>
    <xf numFmtId="0" fontId="11" fillId="19" borderId="34" xfId="0" applyFont="1" applyFill="1" applyBorder="1" applyAlignment="1">
      <alignment horizontal="left"/>
    </xf>
    <xf numFmtId="0" fontId="12" fillId="19" borderId="34" xfId="0" applyFont="1" applyFill="1" applyBorder="1"/>
    <xf numFmtId="0" fontId="11" fillId="6" borderId="54" xfId="0" applyFont="1" applyFill="1" applyBorder="1"/>
    <xf numFmtId="0" fontId="11" fillId="0" borderId="54" xfId="0" applyFont="1" applyBorder="1"/>
    <xf numFmtId="0" fontId="14" fillId="0" borderId="22" xfId="0" applyFont="1" applyBorder="1" applyAlignment="1">
      <alignment horizontal="center"/>
    </xf>
    <xf numFmtId="164" fontId="11" fillId="0" borderId="36" xfId="0" applyNumberFormat="1" applyFont="1" applyBorder="1" applyAlignment="1">
      <alignment horizontal="right"/>
    </xf>
    <xf numFmtId="164" fontId="11" fillId="0" borderId="35" xfId="0" applyNumberFormat="1" applyFont="1" applyBorder="1" applyAlignment="1">
      <alignment horizontal="right"/>
    </xf>
    <xf numFmtId="164" fontId="11" fillId="0" borderId="15" xfId="0" applyNumberFormat="1" applyFont="1" applyBorder="1" applyAlignment="1">
      <alignment horizontal="right"/>
    </xf>
    <xf numFmtId="164" fontId="11" fillId="6" borderId="36" xfId="0" applyNumberFormat="1" applyFont="1" applyFill="1" applyBorder="1" applyAlignment="1">
      <alignment horizontal="right"/>
    </xf>
    <xf numFmtId="164" fontId="11" fillId="6" borderId="35" xfId="0" applyNumberFormat="1" applyFont="1" applyFill="1" applyBorder="1" applyAlignment="1">
      <alignment horizontal="right"/>
    </xf>
    <xf numFmtId="164" fontId="11" fillId="19" borderId="35" xfId="0" applyNumberFormat="1" applyFont="1" applyFill="1" applyBorder="1" applyAlignment="1">
      <alignment horizontal="right"/>
    </xf>
    <xf numFmtId="164" fontId="11" fillId="19" borderId="56" xfId="0" applyNumberFormat="1" applyFont="1" applyFill="1" applyBorder="1" applyAlignment="1">
      <alignment horizontal="right"/>
    </xf>
    <xf numFmtId="164" fontId="11" fillId="0" borderId="26" xfId="0" applyNumberFormat="1" applyFont="1" applyBorder="1" applyAlignment="1">
      <alignment horizontal="right"/>
    </xf>
    <xf numFmtId="164" fontId="11" fillId="6" borderId="56" xfId="0" applyNumberFormat="1" applyFont="1" applyFill="1" applyBorder="1" applyAlignment="1">
      <alignment horizontal="right"/>
    </xf>
    <xf numFmtId="164" fontId="11" fillId="0" borderId="56" xfId="0" applyNumberFormat="1" applyFont="1" applyBorder="1" applyAlignment="1">
      <alignment horizontal="right"/>
    </xf>
    <xf numFmtId="0" fontId="14" fillId="2" borderId="46" xfId="0" applyFont="1" applyFill="1" applyBorder="1"/>
    <xf numFmtId="0" fontId="14" fillId="2" borderId="37" xfId="0" applyFont="1" applyFill="1" applyBorder="1"/>
    <xf numFmtId="44" fontId="11" fillId="6" borderId="35" xfId="0" applyNumberFormat="1" applyFont="1" applyFill="1" applyBorder="1" applyAlignment="1">
      <alignment horizontal="center"/>
    </xf>
    <xf numFmtId="44" fontId="11" fillId="0" borderId="15" xfId="0" applyNumberFormat="1" applyFont="1" applyBorder="1" applyAlignment="1">
      <alignment horizontal="center"/>
    </xf>
    <xf numFmtId="44" fontId="11" fillId="0" borderId="56" xfId="0" applyNumberFormat="1" applyFont="1" applyBorder="1" applyAlignment="1">
      <alignment horizontal="center"/>
    </xf>
    <xf numFmtId="0" fontId="14" fillId="2" borderId="27" xfId="0" applyFont="1" applyFill="1" applyBorder="1"/>
    <xf numFmtId="44" fontId="11" fillId="0" borderId="26" xfId="0" applyNumberFormat="1" applyFont="1" applyBorder="1" applyAlignment="1">
      <alignment horizontal="center"/>
    </xf>
    <xf numFmtId="44" fontId="11" fillId="0" borderId="35" xfId="0" applyNumberFormat="1" applyFont="1" applyBorder="1" applyAlignment="1">
      <alignment horizontal="center"/>
    </xf>
    <xf numFmtId="44" fontId="14" fillId="27" borderId="58" xfId="0" applyNumberFormat="1" applyFont="1" applyFill="1" applyBorder="1" applyAlignment="1">
      <alignment horizontal="center"/>
    </xf>
    <xf numFmtId="0" fontId="4" fillId="21" borderId="45" xfId="0" applyFont="1" applyFill="1" applyBorder="1" applyAlignment="1">
      <alignment horizontal="center"/>
    </xf>
    <xf numFmtId="0" fontId="4" fillId="21" borderId="22" xfId="0" applyFont="1" applyFill="1" applyBorder="1" applyAlignment="1">
      <alignment horizontal="center"/>
    </xf>
    <xf numFmtId="0" fontId="4" fillId="10" borderId="0" xfId="0" quotePrefix="1" applyFont="1" applyFill="1" applyBorder="1" applyAlignment="1">
      <alignment horizontal="center"/>
    </xf>
    <xf numFmtId="0" fontId="12" fillId="10" borderId="0" xfId="0" applyFont="1" applyFill="1" applyBorder="1"/>
    <xf numFmtId="49" fontId="4" fillId="21" borderId="21" xfId="0" applyNumberFormat="1" applyFont="1" applyFill="1" applyBorder="1" applyAlignment="1">
      <alignment horizontal="left"/>
    </xf>
    <xf numFmtId="0" fontId="11" fillId="0" borderId="0" xfId="0" applyFont="1" applyAlignment="1">
      <alignment horizontal="left" vertical="top" wrapText="1"/>
    </xf>
    <xf numFmtId="44" fontId="0" fillId="21" borderId="21" xfId="0" applyNumberFormat="1" applyFill="1" applyBorder="1" applyAlignment="1">
      <alignment horizontal="center"/>
    </xf>
    <xf numFmtId="0" fontId="14" fillId="0" borderId="31" xfId="0" applyFont="1" applyBorder="1" applyAlignment="1">
      <alignment horizontal="center"/>
    </xf>
    <xf numFmtId="0" fontId="14" fillId="2" borderId="34" xfId="0" applyFont="1" applyFill="1" applyBorder="1"/>
    <xf numFmtId="0" fontId="11" fillId="0" borderId="42" xfId="0" applyFont="1" applyBorder="1"/>
    <xf numFmtId="0" fontId="4" fillId="0" borderId="0" xfId="0" applyFont="1" applyAlignment="1">
      <alignment horizontal="center" vertical="top"/>
    </xf>
    <xf numFmtId="0" fontId="2" fillId="0" borderId="0" xfId="0" applyFont="1" applyAlignment="1">
      <alignment horizontal="center"/>
    </xf>
    <xf numFmtId="0" fontId="2" fillId="0" borderId="0" xfId="0" applyFont="1"/>
    <xf numFmtId="164" fontId="11" fillId="10" borderId="69" xfId="0" applyNumberFormat="1" applyFont="1" applyFill="1"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9" fillId="0" borderId="0" xfId="0" applyFont="1" applyAlignment="1">
      <alignment horizontal="center" vertical="top"/>
    </xf>
    <xf numFmtId="49" fontId="9" fillId="0" borderId="0" xfId="0" applyNumberFormat="1" applyFont="1" applyAlignment="1">
      <alignment horizontal="center" vertical="center" wrapText="1"/>
    </xf>
    <xf numFmtId="6" fontId="11" fillId="0" borderId="37" xfId="0" applyNumberFormat="1" applyFont="1" applyBorder="1"/>
    <xf numFmtId="0" fontId="11" fillId="0" borderId="34" xfId="0" applyFont="1" applyBorder="1" applyAlignment="1">
      <alignment horizontal="left"/>
    </xf>
    <xf numFmtId="0" fontId="0" fillId="0" borderId="0" xfId="0"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left"/>
    </xf>
    <xf numFmtId="0" fontId="9" fillId="0" borderId="0" xfId="0" applyFont="1" applyAlignment="1">
      <alignment horizontal="center" vertical="center" wrapText="1"/>
    </xf>
    <xf numFmtId="49" fontId="9" fillId="0" borderId="0" xfId="0" applyNumberFormat="1" applyFont="1" applyAlignment="1">
      <alignment horizontal="left" vertical="center" wrapText="1"/>
    </xf>
    <xf numFmtId="49" fontId="11" fillId="0" borderId="0" xfId="0" quotePrefix="1" applyNumberFormat="1" applyFont="1" applyAlignment="1">
      <alignment horizontal="left"/>
    </xf>
    <xf numFmtId="49" fontId="21" fillId="0" borderId="0" xfId="0" quotePrefix="1" applyNumberFormat="1" applyFont="1" applyAlignment="1">
      <alignment horizontal="left" vertical="top" wrapText="1"/>
    </xf>
    <xf numFmtId="49" fontId="21" fillId="6" borderId="0" xfId="0" quotePrefix="1" applyNumberFormat="1" applyFont="1" applyFill="1" applyAlignment="1">
      <alignment horizontal="left" vertical="top" wrapText="1"/>
    </xf>
    <xf numFmtId="49" fontId="21" fillId="19" borderId="0" xfId="0" quotePrefix="1" applyNumberFormat="1" applyFont="1" applyFill="1" applyAlignment="1">
      <alignment horizontal="left" vertical="top" wrapText="1"/>
    </xf>
    <xf numFmtId="0" fontId="11" fillId="10" borderId="1" xfId="0" applyFont="1" applyFill="1" applyBorder="1" applyAlignment="1">
      <alignment horizontal="center"/>
    </xf>
    <xf numFmtId="0" fontId="11" fillId="10" borderId="34" xfId="0" applyFont="1" applyFill="1" applyBorder="1"/>
    <xf numFmtId="0" fontId="11" fillId="10" borderId="0" xfId="0" applyFont="1" applyFill="1" applyBorder="1"/>
    <xf numFmtId="44" fontId="11" fillId="10" borderId="35" xfId="0" applyNumberFormat="1" applyFont="1" applyFill="1" applyBorder="1" applyAlignment="1">
      <alignment horizontal="center"/>
    </xf>
    <xf numFmtId="164" fontId="11" fillId="10" borderId="1" xfId="0" applyNumberFormat="1" applyFont="1" applyFill="1" applyBorder="1" applyAlignment="1">
      <alignment horizontal="center"/>
    </xf>
    <xf numFmtId="164" fontId="11" fillId="10" borderId="5" xfId="0" applyNumberFormat="1" applyFont="1" applyFill="1" applyBorder="1" applyAlignment="1">
      <alignment horizontal="right"/>
    </xf>
    <xf numFmtId="164" fontId="11" fillId="10" borderId="50" xfId="0" applyNumberFormat="1" applyFont="1" applyFill="1" applyBorder="1" applyAlignment="1">
      <alignment horizontal="right"/>
    </xf>
    <xf numFmtId="164" fontId="11" fillId="10" borderId="37" xfId="0" applyNumberFormat="1" applyFont="1" applyFill="1" applyBorder="1" applyAlignment="1">
      <alignment horizontal="right"/>
    </xf>
    <xf numFmtId="164" fontId="11" fillId="10" borderId="70" xfId="0" applyNumberFormat="1" applyFont="1" applyFill="1" applyBorder="1" applyAlignment="1">
      <alignment horizontal="right"/>
    </xf>
    <xf numFmtId="164" fontId="0" fillId="10" borderId="34" xfId="0" applyNumberFormat="1" applyFill="1" applyBorder="1"/>
    <xf numFmtId="164" fontId="0" fillId="0" borderId="36" xfId="0" applyNumberFormat="1" applyBorder="1"/>
    <xf numFmtId="0" fontId="11" fillId="19" borderId="11" xfId="0" applyFont="1" applyFill="1" applyBorder="1" applyAlignment="1">
      <alignment horizontal="center"/>
    </xf>
    <xf numFmtId="0" fontId="11" fillId="19" borderId="28" xfId="0" applyFont="1" applyFill="1" applyBorder="1"/>
    <xf numFmtId="164" fontId="11" fillId="19" borderId="15" xfId="0" applyNumberFormat="1" applyFont="1" applyFill="1" applyBorder="1" applyAlignment="1">
      <alignment horizontal="right"/>
    </xf>
    <xf numFmtId="164" fontId="11" fillId="19" borderId="11" xfId="0" applyNumberFormat="1" applyFont="1" applyFill="1" applyBorder="1" applyAlignment="1">
      <alignment horizontal="right"/>
    </xf>
    <xf numFmtId="164" fontId="11" fillId="19" borderId="16" xfId="0" applyNumberFormat="1" applyFont="1" applyFill="1" applyBorder="1" applyAlignment="1">
      <alignment horizontal="right"/>
    </xf>
    <xf numFmtId="164" fontId="11" fillId="19" borderId="49" xfId="0" applyNumberFormat="1" applyFont="1" applyFill="1" applyBorder="1" applyAlignment="1">
      <alignment horizontal="right"/>
    </xf>
    <xf numFmtId="164" fontId="11" fillId="19" borderId="28" xfId="0" applyNumberFormat="1" applyFont="1" applyFill="1" applyBorder="1" applyAlignment="1">
      <alignment horizontal="right"/>
    </xf>
    <xf numFmtId="164" fontId="0" fillId="6" borderId="36" xfId="0" applyNumberFormat="1" applyFill="1" applyBorder="1"/>
    <xf numFmtId="164" fontId="0" fillId="6" borderId="37" xfId="0" applyNumberFormat="1" applyFill="1" applyBorder="1"/>
    <xf numFmtId="164" fontId="11" fillId="19" borderId="44" xfId="0" applyNumberFormat="1" applyFont="1" applyFill="1" applyBorder="1" applyAlignment="1">
      <alignment horizontal="right"/>
    </xf>
    <xf numFmtId="164" fontId="11" fillId="19" borderId="41" xfId="0" applyNumberFormat="1" applyFont="1" applyFill="1" applyBorder="1" applyAlignment="1">
      <alignment horizontal="right"/>
    </xf>
    <xf numFmtId="164" fontId="0" fillId="19" borderId="15" xfId="0" applyNumberFormat="1" applyFill="1" applyBorder="1"/>
    <xf numFmtId="164" fontId="0" fillId="19" borderId="28" xfId="0" applyNumberFormat="1" applyFill="1" applyBorder="1"/>
    <xf numFmtId="164" fontId="11" fillId="19" borderId="68" xfId="0" applyNumberFormat="1" applyFont="1" applyFill="1" applyBorder="1" applyAlignment="1">
      <alignment horizontal="right"/>
    </xf>
    <xf numFmtId="49" fontId="0" fillId="10" borderId="0" xfId="0" applyNumberFormat="1" applyFill="1" applyAlignment="1">
      <alignment horizontal="center"/>
    </xf>
    <xf numFmtId="164" fontId="11" fillId="19" borderId="32" xfId="0" applyNumberFormat="1" applyFont="1" applyFill="1" applyBorder="1" applyAlignment="1">
      <alignment horizontal="right"/>
    </xf>
    <xf numFmtId="164" fontId="11" fillId="19" borderId="54" xfId="0" applyNumberFormat="1" applyFont="1" applyFill="1" applyBorder="1" applyAlignment="1">
      <alignment horizontal="right"/>
    </xf>
    <xf numFmtId="164" fontId="11" fillId="10" borderId="67" xfId="0" applyNumberFormat="1" applyFont="1" applyFill="1" applyBorder="1" applyAlignment="1">
      <alignment horizontal="right"/>
    </xf>
    <xf numFmtId="0" fontId="11"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164" fontId="14" fillId="0" borderId="0" xfId="0" applyNumberFormat="1" applyFont="1" applyBorder="1" applyAlignment="1">
      <alignment horizontal="left" vertical="top"/>
    </xf>
    <xf numFmtId="0" fontId="0" fillId="0" borderId="0" xfId="0" applyAlignment="1">
      <alignment horizontal="left" vertical="top"/>
    </xf>
    <xf numFmtId="49" fontId="4" fillId="0" borderId="0" xfId="0" applyNumberFormat="1" applyFont="1" applyAlignment="1">
      <alignment horizontal="left" vertical="top"/>
    </xf>
    <xf numFmtId="0" fontId="0" fillId="0" borderId="0" xfId="0" applyAlignment="1">
      <alignment horizontal="left" vertical="top" wrapText="1"/>
    </xf>
    <xf numFmtId="49" fontId="29" fillId="0" borderId="0" xfId="0" applyNumberFormat="1" applyFont="1" applyAlignment="1">
      <alignment horizontal="left" vertical="center"/>
    </xf>
    <xf numFmtId="164" fontId="11" fillId="10" borderId="68" xfId="0" applyNumberFormat="1" applyFont="1" applyFill="1" applyBorder="1" applyAlignment="1">
      <alignment horizontal="right"/>
    </xf>
    <xf numFmtId="164" fontId="11" fillId="10" borderId="79" xfId="0" applyNumberFormat="1" applyFont="1" applyFill="1" applyBorder="1" applyAlignment="1">
      <alignment horizontal="right"/>
    </xf>
    <xf numFmtId="0" fontId="12" fillId="0" borderId="28" xfId="0" applyFont="1" applyBorder="1"/>
    <xf numFmtId="0" fontId="0" fillId="0" borderId="0" xfId="0"/>
    <xf numFmtId="0" fontId="0" fillId="0" borderId="1" xfId="0" applyBorder="1"/>
    <xf numFmtId="0" fontId="0" fillId="0" borderId="3" xfId="0" applyBorder="1"/>
    <xf numFmtId="0" fontId="0" fillId="0" borderId="20" xfId="0" applyBorder="1"/>
    <xf numFmtId="0" fontId="0" fillId="0" borderId="13" xfId="0" applyBorder="1" applyAlignment="1">
      <alignment horizontal="center"/>
    </xf>
    <xf numFmtId="0" fontId="0" fillId="0" borderId="12" xfId="0" applyBorder="1"/>
    <xf numFmtId="0" fontId="0" fillId="0" borderId="21" xfId="0" applyBorder="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45" xfId="0" applyFill="1" applyBorder="1"/>
    <xf numFmtId="0" fontId="0" fillId="29" borderId="31" xfId="0" applyFill="1" applyBorder="1"/>
    <xf numFmtId="49" fontId="39" fillId="0" borderId="0" xfId="0" quotePrefix="1" applyNumberFormat="1" applyFont="1" applyAlignment="1">
      <alignment horizontal="right"/>
    </xf>
    <xf numFmtId="0" fontId="40" fillId="0" borderId="0" xfId="0" quotePrefix="1" applyFont="1" applyAlignment="1">
      <alignment horizontal="right"/>
    </xf>
    <xf numFmtId="0" fontId="0" fillId="0" borderId="0" xfId="0" quotePrefix="1"/>
    <xf numFmtId="49" fontId="7" fillId="0" borderId="31" xfId="0" applyNumberFormat="1" applyFont="1" applyBorder="1" applyAlignment="1">
      <alignment horizontal="right"/>
    </xf>
    <xf numFmtId="49" fontId="5" fillId="0" borderId="31" xfId="0" applyNumberFormat="1" applyFont="1" applyBorder="1" applyAlignment="1">
      <alignment horizontal="right"/>
    </xf>
    <xf numFmtId="0" fontId="0" fillId="14" borderId="4" xfId="0" applyFill="1" applyBorder="1"/>
    <xf numFmtId="0" fontId="0" fillId="30" borderId="1" xfId="0" applyFill="1" applyBorder="1"/>
    <xf numFmtId="164" fontId="0" fillId="0" borderId="20" xfId="0" applyNumberFormat="1" applyBorder="1"/>
    <xf numFmtId="164" fontId="5" fillId="0" borderId="31" xfId="0" applyNumberFormat="1" applyFont="1" applyBorder="1" applyAlignment="1" applyProtection="1">
      <alignment horizontal="center"/>
      <protection locked="0"/>
    </xf>
    <xf numFmtId="164" fontId="8" fillId="0" borderId="5" xfId="0" applyNumberFormat="1" applyFont="1" applyBorder="1" applyAlignment="1" applyProtection="1">
      <alignment horizontal="right"/>
      <protection locked="0"/>
    </xf>
    <xf numFmtId="164" fontId="8" fillId="0" borderId="1" xfId="0" applyNumberFormat="1" applyFont="1" applyBorder="1" applyAlignment="1" applyProtection="1">
      <alignment horizontal="right"/>
      <protection locked="0"/>
    </xf>
    <xf numFmtId="164" fontId="8" fillId="0" borderId="3" xfId="0" applyNumberFormat="1" applyFont="1" applyBorder="1" applyAlignment="1" applyProtection="1">
      <alignment horizontal="right"/>
      <protection locked="0"/>
    </xf>
    <xf numFmtId="164" fontId="8" fillId="0" borderId="7" xfId="0" applyNumberFormat="1" applyFont="1" applyBorder="1" applyAlignment="1" applyProtection="1">
      <alignment horizontal="right"/>
      <protection locked="0"/>
    </xf>
    <xf numFmtId="0" fontId="8" fillId="0" borderId="9" xfId="0" applyFont="1" applyBorder="1" applyAlignment="1">
      <alignment horizontal="center"/>
    </xf>
    <xf numFmtId="164" fontId="8" fillId="0" borderId="2" xfId="0" applyNumberFormat="1" applyFont="1" applyBorder="1" applyProtection="1">
      <protection locked="0"/>
    </xf>
    <xf numFmtId="164" fontId="8" fillId="0" borderId="11" xfId="0" applyNumberFormat="1" applyFont="1" applyBorder="1" applyProtection="1">
      <protection locked="0"/>
    </xf>
    <xf numFmtId="0" fontId="0" fillId="0" borderId="49" xfId="0" applyBorder="1" applyProtection="1">
      <protection locked="0"/>
    </xf>
    <xf numFmtId="0" fontId="0" fillId="0" borderId="38" xfId="0" applyBorder="1" applyProtection="1">
      <protection locked="0"/>
    </xf>
    <xf numFmtId="164" fontId="8" fillId="0" borderId="0" xfId="0" applyNumberFormat="1" applyFont="1" applyBorder="1" applyProtection="1">
      <protection locked="0"/>
    </xf>
    <xf numFmtId="0" fontId="0" fillId="0" borderId="40" xfId="0" applyBorder="1" applyProtection="1">
      <protection locked="0"/>
    </xf>
    <xf numFmtId="164" fontId="8" fillId="0" borderId="19" xfId="0" applyNumberFormat="1" applyFont="1" applyBorder="1" applyProtection="1">
      <protection locked="0"/>
    </xf>
    <xf numFmtId="0" fontId="0" fillId="0" borderId="0" xfId="0" applyBorder="1" applyAlignment="1">
      <alignment horizontal="left"/>
    </xf>
    <xf numFmtId="164" fontId="8" fillId="0" borderId="0" xfId="0" applyNumberFormat="1" applyFont="1" applyBorder="1" applyAlignment="1" applyProtection="1">
      <alignment horizontal="right"/>
      <protection locked="0"/>
    </xf>
    <xf numFmtId="0" fontId="0" fillId="0" borderId="48" xfId="0" applyBorder="1" applyProtection="1">
      <protection locked="0"/>
    </xf>
    <xf numFmtId="0" fontId="0" fillId="0" borderId="63" xfId="0" applyBorder="1" applyProtection="1">
      <protection locked="0"/>
    </xf>
    <xf numFmtId="0" fontId="0" fillId="0" borderId="32" xfId="0" applyBorder="1"/>
    <xf numFmtId="164" fontId="41" fillId="0" borderId="0" xfId="0" applyNumberFormat="1" applyFont="1" applyAlignment="1">
      <alignment horizontal="right"/>
    </xf>
    <xf numFmtId="49" fontId="16" fillId="0" borderId="0" xfId="0" applyNumberFormat="1" applyFont="1" applyBorder="1" applyAlignment="1">
      <alignment horizontal="right"/>
    </xf>
    <xf numFmtId="0" fontId="29" fillId="0" borderId="0" xfId="0" applyFont="1"/>
    <xf numFmtId="0" fontId="0" fillId="0" borderId="0" xfId="0" applyFill="1" applyBorder="1"/>
    <xf numFmtId="0" fontId="0" fillId="0" borderId="33" xfId="0" applyBorder="1" applyAlignment="1">
      <alignment horizontal="right"/>
    </xf>
    <xf numFmtId="0" fontId="9" fillId="0" borderId="8" xfId="0" quotePrefix="1" applyFont="1" applyBorder="1" applyAlignment="1">
      <alignment horizontal="right"/>
    </xf>
    <xf numFmtId="0" fontId="0" fillId="0" borderId="63" xfId="0" applyBorder="1"/>
    <xf numFmtId="0" fontId="9" fillId="0" borderId="4" xfId="0" quotePrefix="1" applyFont="1" applyBorder="1" applyAlignment="1">
      <alignment horizontal="right"/>
    </xf>
    <xf numFmtId="0" fontId="5" fillId="0" borderId="45" xfId="0" quotePrefix="1" applyFont="1" applyBorder="1" applyAlignment="1">
      <alignment horizontal="right"/>
    </xf>
    <xf numFmtId="0" fontId="5" fillId="0" borderId="57" xfId="0" quotePrefix="1" applyFont="1" applyFill="1" applyBorder="1" applyAlignment="1">
      <alignment horizontal="right"/>
    </xf>
    <xf numFmtId="0" fontId="9" fillId="0" borderId="57" xfId="0" quotePrefix="1" applyFont="1" applyBorder="1" applyAlignment="1">
      <alignment horizontal="right"/>
    </xf>
    <xf numFmtId="0" fontId="4" fillId="0" borderId="31" xfId="0" applyFont="1" applyBorder="1" applyAlignment="1">
      <alignment horizontal="center"/>
    </xf>
    <xf numFmtId="8" fontId="4" fillId="0" borderId="64" xfId="0" applyNumberFormat="1" applyFont="1" applyBorder="1" applyAlignment="1">
      <alignment horizontal="right"/>
    </xf>
    <xf numFmtId="0" fontId="4" fillId="0" borderId="71" xfId="0" applyFont="1" applyBorder="1" applyAlignment="1">
      <alignment horizontal="right"/>
    </xf>
    <xf numFmtId="0" fontId="4" fillId="0" borderId="75" xfId="0" applyFont="1" applyBorder="1" applyAlignment="1">
      <alignment horizontal="right"/>
    </xf>
    <xf numFmtId="0" fontId="4" fillId="0" borderId="22" xfId="0" applyFont="1" applyBorder="1" applyAlignment="1">
      <alignment horizontal="right"/>
    </xf>
    <xf numFmtId="8" fontId="4" fillId="0" borderId="22" xfId="0" applyNumberFormat="1" applyFont="1" applyBorder="1" applyAlignment="1">
      <alignment horizontal="right"/>
    </xf>
    <xf numFmtId="8" fontId="5" fillId="0" borderId="31" xfId="0" applyNumberFormat="1" applyFont="1" applyBorder="1" applyAlignment="1">
      <alignment horizontal="right"/>
    </xf>
    <xf numFmtId="49" fontId="9" fillId="0" borderId="0" xfId="0" applyNumberFormat="1" applyFont="1" applyBorder="1" applyAlignment="1">
      <alignment horizontal="right"/>
    </xf>
    <xf numFmtId="49" fontId="5" fillId="0" borderId="0" xfId="0" quotePrefix="1" applyNumberFormat="1" applyFont="1" applyBorder="1" applyAlignment="1">
      <alignment horizontal="right"/>
    </xf>
    <xf numFmtId="49" fontId="4" fillId="22" borderId="20" xfId="0" applyNumberFormat="1" applyFont="1" applyFill="1" applyBorder="1" applyAlignment="1">
      <alignment horizontal="center"/>
    </xf>
    <xf numFmtId="49" fontId="4" fillId="5" borderId="20" xfId="0" applyNumberFormat="1" applyFont="1" applyFill="1" applyBorder="1" applyAlignment="1">
      <alignment horizontal="center"/>
    </xf>
    <xf numFmtId="49" fontId="4" fillId="13" borderId="13" xfId="0" applyNumberFormat="1" applyFont="1" applyFill="1" applyBorder="1" applyAlignment="1">
      <alignment horizontal="center"/>
    </xf>
    <xf numFmtId="0" fontId="11" fillId="0" borderId="48" xfId="0" applyFont="1" applyBorder="1"/>
    <xf numFmtId="0" fontId="12" fillId="0" borderId="3" xfId="0" applyFont="1" applyBorder="1"/>
    <xf numFmtId="0" fontId="11" fillId="0" borderId="29" xfId="0" applyFont="1" applyBorder="1"/>
    <xf numFmtId="164" fontId="0" fillId="0" borderId="72" xfId="0" applyNumberFormat="1" applyBorder="1" applyAlignment="1" applyProtection="1">
      <alignment horizontal="right"/>
      <protection locked="0"/>
    </xf>
    <xf numFmtId="0" fontId="11" fillId="0" borderId="47" xfId="0" applyFont="1" applyBorder="1"/>
    <xf numFmtId="0" fontId="11" fillId="0" borderId="74" xfId="0" applyFont="1" applyBorder="1"/>
    <xf numFmtId="0" fontId="11" fillId="0" borderId="32" xfId="0" applyFont="1" applyBorder="1"/>
    <xf numFmtId="0" fontId="12" fillId="0" borderId="1" xfId="0" applyFont="1" applyBorder="1"/>
    <xf numFmtId="6" fontId="11" fillId="0" borderId="4" xfId="0" applyNumberFormat="1" applyFont="1" applyBorder="1" applyAlignment="1">
      <alignment horizontal="left"/>
    </xf>
    <xf numFmtId="6" fontId="11" fillId="0" borderId="50" xfId="0" applyNumberFormat="1" applyFont="1" applyBorder="1" applyAlignment="1">
      <alignment horizontal="left"/>
    </xf>
    <xf numFmtId="6" fontId="11" fillId="0" borderId="6" xfId="0" applyNumberFormat="1" applyFont="1" applyBorder="1" applyAlignment="1">
      <alignment horizontal="left"/>
    </xf>
    <xf numFmtId="0" fontId="0" fillId="0" borderId="0" xfId="0" applyProtection="1"/>
    <xf numFmtId="0" fontId="0" fillId="0" borderId="35" xfId="0" applyBorder="1"/>
    <xf numFmtId="0" fontId="0" fillId="0" borderId="0" xfId="0"/>
    <xf numFmtId="0" fontId="0" fillId="0" borderId="32" xfId="0" applyBorder="1"/>
    <xf numFmtId="0" fontId="11" fillId="0" borderId="0" xfId="0" applyFont="1" applyAlignment="1">
      <alignment horizontal="left" vertical="top" wrapText="1"/>
    </xf>
    <xf numFmtId="0" fontId="8" fillId="0" borderId="0" xfId="0" applyFont="1" applyAlignment="1">
      <alignment horizontal="left" vertical="top" wrapText="1"/>
    </xf>
    <xf numFmtId="49" fontId="13" fillId="0" borderId="0" xfId="0" applyNumberFormat="1" applyFont="1" applyAlignment="1">
      <alignment horizontal="left"/>
    </xf>
    <xf numFmtId="0" fontId="11" fillId="0" borderId="0" xfId="0" applyFont="1"/>
    <xf numFmtId="0" fontId="11" fillId="0" borderId="63" xfId="0" applyFont="1" applyBorder="1"/>
    <xf numFmtId="0" fontId="16" fillId="0" borderId="74" xfId="0" applyFont="1" applyBorder="1" applyAlignment="1">
      <alignment horizontal="left"/>
    </xf>
    <xf numFmtId="0" fontId="16" fillId="0" borderId="4" xfId="0" applyFont="1" applyBorder="1" applyAlignment="1">
      <alignment horizontal="left"/>
    </xf>
    <xf numFmtId="6" fontId="16" fillId="0" borderId="4" xfId="0" applyNumberFormat="1" applyFont="1" applyBorder="1" applyAlignment="1">
      <alignment horizontal="left"/>
    </xf>
    <xf numFmtId="0" fontId="16" fillId="0" borderId="4" xfId="0" applyFont="1" applyBorder="1"/>
    <xf numFmtId="0" fontId="11" fillId="0" borderId="55" xfId="0" applyFont="1" applyBorder="1"/>
    <xf numFmtId="0" fontId="11" fillId="0" borderId="76" xfId="0" applyFont="1" applyBorder="1"/>
    <xf numFmtId="0" fontId="0" fillId="0" borderId="1" xfId="0" applyBorder="1"/>
    <xf numFmtId="0" fontId="0" fillId="0" borderId="3" xfId="0" applyBorder="1"/>
    <xf numFmtId="0" fontId="0" fillId="6" borderId="45" xfId="0" applyFill="1" applyBorder="1"/>
    <xf numFmtId="0" fontId="0" fillId="6" borderId="22" xfId="0" applyFill="1" applyBorder="1"/>
    <xf numFmtId="0" fontId="0" fillId="0" borderId="0" xfId="0"/>
    <xf numFmtId="0" fontId="0" fillId="0" borderId="13" xfId="0" applyBorder="1"/>
    <xf numFmtId="0" fontId="0" fillId="2" borderId="21" xfId="0" applyFill="1" applyBorder="1"/>
    <xf numFmtId="0" fontId="0" fillId="2" borderId="45" xfId="0" applyFill="1" applyBorder="1"/>
    <xf numFmtId="0" fontId="0" fillId="0" borderId="49" xfId="0" applyBorder="1" applyProtection="1">
      <protection locked="0"/>
    </xf>
    <xf numFmtId="0" fontId="29" fillId="0" borderId="0" xfId="0" applyFont="1"/>
    <xf numFmtId="0" fontId="0" fillId="0" borderId="0" xfId="0" applyBorder="1"/>
    <xf numFmtId="0" fontId="0" fillId="0" borderId="48" xfId="0" applyBorder="1" applyProtection="1">
      <protection locked="0"/>
    </xf>
    <xf numFmtId="0" fontId="0" fillId="0" borderId="21" xfId="0" applyBorder="1"/>
    <xf numFmtId="0" fontId="0" fillId="0" borderId="45" xfId="0" applyBorder="1"/>
    <xf numFmtId="0" fontId="0" fillId="0" borderId="45" xfId="0" applyFill="1" applyBorder="1"/>
    <xf numFmtId="0" fontId="0" fillId="0" borderId="0" xfId="0" applyAlignment="1">
      <alignment horizontal="center"/>
    </xf>
    <xf numFmtId="0" fontId="0" fillId="0" borderId="41" xfId="0" applyBorder="1"/>
    <xf numFmtId="0" fontId="0" fillId="0" borderId="47" xfId="0" applyBorder="1" applyProtection="1">
      <protection locked="0"/>
    </xf>
    <xf numFmtId="0" fontId="0" fillId="2" borderId="22" xfId="0" applyFill="1" applyBorder="1"/>
    <xf numFmtId="0" fontId="0" fillId="4" borderId="21" xfId="0" applyFill="1" applyBorder="1"/>
    <xf numFmtId="0" fontId="0" fillId="4" borderId="45" xfId="0" applyFill="1" applyBorder="1"/>
    <xf numFmtId="0" fontId="11" fillId="0" borderId="0" xfId="0" quotePrefix="1" applyFont="1"/>
    <xf numFmtId="0" fontId="10" fillId="0" borderId="0" xfId="0" applyFont="1"/>
    <xf numFmtId="164" fontId="5" fillId="0" borderId="0" xfId="0" applyNumberFormat="1" applyFont="1" applyBorder="1" applyAlignment="1" applyProtection="1">
      <alignment horizontal="center"/>
      <protection locked="0"/>
    </xf>
    <xf numFmtId="14" fontId="0" fillId="0" borderId="0" xfId="0" applyNumberFormat="1" applyFill="1" applyBorder="1" applyProtection="1">
      <protection locked="0"/>
    </xf>
    <xf numFmtId="0" fontId="4" fillId="0" borderId="0" xfId="0" quotePrefix="1" applyFont="1" applyFill="1" applyBorder="1" applyAlignment="1">
      <alignment horizontal="right"/>
    </xf>
    <xf numFmtId="0" fontId="4" fillId="0" borderId="0" xfId="0" applyFont="1" applyFill="1" applyBorder="1"/>
    <xf numFmtId="14" fontId="0" fillId="2" borderId="20" xfId="0" applyNumberFormat="1" applyFill="1" applyBorder="1" applyAlignment="1" applyProtection="1">
      <alignment horizontal="center"/>
      <protection locked="0"/>
    </xf>
    <xf numFmtId="0" fontId="0" fillId="2" borderId="13" xfId="0" quotePrefix="1" applyFill="1" applyBorder="1" applyAlignment="1">
      <alignment horizontal="left"/>
    </xf>
    <xf numFmtId="14" fontId="0" fillId="0" borderId="1" xfId="0" applyNumberFormat="1" applyFill="1" applyBorder="1" applyProtection="1">
      <protection locked="0"/>
    </xf>
    <xf numFmtId="14" fontId="0" fillId="0" borderId="2" xfId="0" applyNumberFormat="1" applyFill="1" applyBorder="1" applyProtection="1">
      <protection locked="0"/>
    </xf>
    <xf numFmtId="14" fontId="0" fillId="0" borderId="3" xfId="0" applyNumberFormat="1" applyFill="1" applyBorder="1" applyProtection="1">
      <protection locked="0"/>
    </xf>
    <xf numFmtId="0" fontId="0" fillId="0" borderId="37" xfId="0" quotePrefix="1" applyFill="1" applyBorder="1" applyAlignment="1">
      <alignment horizontal="left"/>
    </xf>
    <xf numFmtId="0" fontId="0" fillId="0" borderId="34" xfId="0" quotePrefix="1" applyFill="1" applyBorder="1" applyAlignment="1">
      <alignment horizontal="left"/>
    </xf>
    <xf numFmtId="0" fontId="4" fillId="6" borderId="21" xfId="0" applyFont="1" applyFill="1" applyBorder="1"/>
    <xf numFmtId="0" fontId="4" fillId="6" borderId="45" xfId="0" applyFont="1" applyFill="1" applyBorder="1"/>
    <xf numFmtId="0" fontId="5" fillId="0" borderId="0" xfId="0" quotePrefix="1" applyFont="1" applyFill="1" applyBorder="1" applyAlignment="1">
      <alignment horizontal="right"/>
    </xf>
    <xf numFmtId="0" fontId="0" fillId="0" borderId="0" xfId="0" quotePrefix="1" applyFill="1" applyBorder="1" applyAlignment="1">
      <alignment horizontal="left"/>
    </xf>
    <xf numFmtId="0" fontId="0" fillId="0" borderId="28" xfId="0" quotePrefix="1" applyFill="1" applyBorder="1" applyAlignment="1">
      <alignment horizontal="left"/>
    </xf>
    <xf numFmtId="164" fontId="0" fillId="0" borderId="13" xfId="0" applyNumberFormat="1" applyFill="1" applyBorder="1" applyProtection="1">
      <protection locked="0"/>
    </xf>
    <xf numFmtId="0" fontId="0" fillId="0" borderId="4" xfId="0" applyBorder="1"/>
    <xf numFmtId="0" fontId="12" fillId="0" borderId="0" xfId="0" quotePrefix="1" applyFont="1"/>
    <xf numFmtId="0" fontId="0" fillId="0" borderId="31" xfId="0" applyFill="1" applyBorder="1"/>
    <xf numFmtId="0" fontId="0" fillId="0" borderId="0" xfId="0" applyAlignment="1"/>
    <xf numFmtId="0" fontId="0" fillId="0" borderId="38" xfId="0" applyBorder="1"/>
    <xf numFmtId="0" fontId="5" fillId="0" borderId="0" xfId="0" quotePrefix="1" applyFont="1" applyBorder="1" applyAlignment="1">
      <alignment horizontal="right"/>
    </xf>
    <xf numFmtId="0" fontId="0" fillId="0" borderId="0" xfId="0" applyBorder="1" applyAlignment="1">
      <alignment horizontal="right"/>
    </xf>
    <xf numFmtId="0" fontId="0" fillId="0" borderId="70" xfId="0" applyBorder="1"/>
    <xf numFmtId="0" fontId="0" fillId="0" borderId="68" xfId="0" applyBorder="1"/>
    <xf numFmtId="0" fontId="0" fillId="0" borderId="79" xfId="0" applyBorder="1"/>
    <xf numFmtId="0" fontId="5" fillId="0" borderId="0" xfId="0" applyFont="1" applyAlignment="1">
      <alignment horizontal="right"/>
    </xf>
    <xf numFmtId="0" fontId="9" fillId="0" borderId="6" xfId="0" quotePrefix="1" applyFont="1" applyBorder="1" applyAlignment="1">
      <alignment horizontal="right"/>
    </xf>
    <xf numFmtId="0" fontId="0" fillId="0" borderId="22" xfId="0" applyBorder="1"/>
    <xf numFmtId="2" fontId="0" fillId="0" borderId="0" xfId="0" applyNumberFormat="1" applyBorder="1"/>
    <xf numFmtId="0" fontId="12" fillId="0" borderId="0" xfId="0" applyFont="1" applyAlignment="1">
      <alignment horizontal="center"/>
    </xf>
    <xf numFmtId="0" fontId="12" fillId="0" borderId="31" xfId="0" quotePrefix="1" applyFont="1" applyBorder="1"/>
    <xf numFmtId="0" fontId="5" fillId="6" borderId="45" xfId="0" quotePrefix="1" applyFont="1" applyFill="1" applyBorder="1" applyAlignment="1">
      <alignment horizontal="right"/>
    </xf>
    <xf numFmtId="0" fontId="0" fillId="6" borderId="45" xfId="0" applyFill="1" applyBorder="1" applyAlignment="1">
      <alignment horizontal="right"/>
    </xf>
    <xf numFmtId="0" fontId="12" fillId="6" borderId="45" xfId="0" quotePrefix="1" applyFont="1" applyFill="1" applyBorder="1"/>
    <xf numFmtId="0" fontId="12" fillId="6" borderId="22" xfId="0" quotePrefix="1" applyFont="1" applyFill="1" applyBorder="1"/>
    <xf numFmtId="0" fontId="0" fillId="5" borderId="24" xfId="0" applyFill="1" applyBorder="1"/>
    <xf numFmtId="0" fontId="0" fillId="5" borderId="22" xfId="0" applyFill="1" applyBorder="1"/>
    <xf numFmtId="0" fontId="4" fillId="5" borderId="31" xfId="0" applyFont="1" applyFill="1" applyBorder="1" applyAlignment="1">
      <alignment horizontal="center"/>
    </xf>
    <xf numFmtId="0" fontId="0" fillId="20" borderId="13" xfId="0" applyFill="1" applyBorder="1"/>
    <xf numFmtId="0" fontId="0" fillId="20" borderId="20" xfId="0" applyFill="1" applyBorder="1"/>
    <xf numFmtId="164" fontId="0" fillId="20" borderId="13" xfId="0" applyNumberFormat="1" applyFill="1" applyBorder="1"/>
    <xf numFmtId="0" fontId="0" fillId="20" borderId="12" xfId="0" applyFill="1" applyBorder="1"/>
    <xf numFmtId="0" fontId="16" fillId="0" borderId="0" xfId="0" quotePrefix="1" applyFont="1"/>
    <xf numFmtId="0" fontId="0" fillId="0" borderId="23" xfId="0" applyFill="1" applyBorder="1" applyAlignment="1">
      <alignment horizontal="left"/>
    </xf>
    <xf numFmtId="0" fontId="0" fillId="0" borderId="39" xfId="0" applyFill="1" applyBorder="1" applyAlignment="1">
      <alignment horizontal="left"/>
    </xf>
    <xf numFmtId="0" fontId="0" fillId="0" borderId="39" xfId="0" applyFill="1" applyBorder="1" applyAlignment="1">
      <alignment horizontal="right"/>
    </xf>
    <xf numFmtId="0" fontId="0" fillId="0" borderId="41" xfId="0" applyFill="1" applyBorder="1" applyAlignment="1">
      <alignment horizontal="right"/>
    </xf>
    <xf numFmtId="0" fontId="4" fillId="0" borderId="0" xfId="0" applyFont="1" applyAlignment="1">
      <alignment horizontal="center"/>
    </xf>
    <xf numFmtId="0" fontId="12" fillId="0" borderId="32" xfId="0" applyFont="1" applyBorder="1" applyAlignment="1">
      <alignment horizontal="center"/>
    </xf>
    <xf numFmtId="2" fontId="5" fillId="0" borderId="31" xfId="0" applyNumberFormat="1" applyFont="1" applyBorder="1"/>
    <xf numFmtId="2" fontId="5" fillId="0" borderId="0" xfId="0" applyNumberFormat="1" applyFont="1" applyBorder="1"/>
    <xf numFmtId="49" fontId="0" fillId="0" borderId="28" xfId="0" applyNumberFormat="1" applyBorder="1" applyAlignment="1" applyProtection="1">
      <alignment horizontal="right"/>
      <protection locked="0"/>
    </xf>
    <xf numFmtId="0" fontId="0" fillId="2" borderId="40" xfId="0" applyFill="1" applyBorder="1"/>
    <xf numFmtId="0" fontId="0" fillId="0" borderId="31" xfId="0" applyFill="1" applyBorder="1" applyAlignment="1">
      <alignment horizontal="right"/>
    </xf>
    <xf numFmtId="0" fontId="0" fillId="0" borderId="1" xfId="0" applyBorder="1"/>
    <xf numFmtId="0" fontId="0" fillId="0" borderId="3"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0" borderId="13" xfId="0" applyBorder="1"/>
    <xf numFmtId="0" fontId="0" fillId="2" borderId="21" xfId="0" applyFill="1" applyBorder="1"/>
    <xf numFmtId="0" fontId="0" fillId="2" borderId="45" xfId="0" applyFill="1" applyBorder="1"/>
    <xf numFmtId="0" fontId="0" fillId="0" borderId="49" xfId="0" applyBorder="1" applyProtection="1">
      <protection locked="0"/>
    </xf>
    <xf numFmtId="0" fontId="29" fillId="0" borderId="0" xfId="0" applyFont="1"/>
    <xf numFmtId="0" fontId="0" fillId="0" borderId="0" xfId="0" applyBorder="1"/>
    <xf numFmtId="0" fontId="0" fillId="0" borderId="40" xfId="0" applyBorder="1" applyProtection="1">
      <protection locked="0"/>
    </xf>
    <xf numFmtId="0" fontId="0" fillId="0" borderId="48" xfId="0" applyBorder="1" applyProtection="1">
      <protection locked="0"/>
    </xf>
    <xf numFmtId="0" fontId="0" fillId="0" borderId="21" xfId="0" applyBorder="1"/>
    <xf numFmtId="0" fontId="0" fillId="0" borderId="45" xfId="0" applyBorder="1"/>
    <xf numFmtId="0" fontId="0" fillId="0" borderId="63" xfId="0" applyBorder="1"/>
    <xf numFmtId="0" fontId="0" fillId="0" borderId="21" xfId="0" applyFill="1" applyBorder="1"/>
    <xf numFmtId="0" fontId="0" fillId="0" borderId="45" xfId="0" applyFill="1" applyBorder="1"/>
    <xf numFmtId="0" fontId="0" fillId="0" borderId="39" xfId="0" applyBorder="1"/>
    <xf numFmtId="0" fontId="12" fillId="0" borderId="0" xfId="0" quotePrefix="1" applyFont="1" applyBorder="1"/>
    <xf numFmtId="0" fontId="5" fillId="0" borderId="0" xfId="0" applyFont="1"/>
    <xf numFmtId="0" fontId="0" fillId="0" borderId="41" xfId="0" applyBorder="1"/>
    <xf numFmtId="0" fontId="12" fillId="0" borderId="0" xfId="0" applyFont="1" applyBorder="1"/>
    <xf numFmtId="0" fontId="0" fillId="5" borderId="21" xfId="0" applyFill="1" applyBorder="1"/>
    <xf numFmtId="0" fontId="0" fillId="5" borderId="45" xfId="0" applyFill="1" applyBorder="1"/>
    <xf numFmtId="0" fontId="12" fillId="0" borderId="0" xfId="0" applyFont="1"/>
    <xf numFmtId="0" fontId="0" fillId="0" borderId="47" xfId="0" applyBorder="1"/>
    <xf numFmtId="0" fontId="0" fillId="0" borderId="52" xfId="0" applyBorder="1"/>
    <xf numFmtId="0" fontId="0" fillId="5" borderId="48" xfId="0" applyFill="1" applyBorder="1"/>
    <xf numFmtId="0" fontId="0" fillId="5" borderId="63" xfId="0" applyFill="1" applyBorder="1"/>
    <xf numFmtId="0" fontId="0" fillId="15" borderId="49" xfId="0" applyFill="1" applyBorder="1"/>
    <xf numFmtId="0" fontId="0" fillId="15" borderId="77" xfId="0" applyFill="1" applyBorder="1"/>
    <xf numFmtId="0" fontId="4" fillId="5" borderId="21" xfId="0" applyFont="1" applyFill="1" applyBorder="1" applyAlignment="1">
      <alignment horizontal="left"/>
    </xf>
    <xf numFmtId="0" fontId="4" fillId="5" borderId="45" xfId="0" applyFont="1" applyFill="1" applyBorder="1" applyAlignment="1">
      <alignment horizontal="left"/>
    </xf>
    <xf numFmtId="0" fontId="0" fillId="25" borderId="21" xfId="0" applyFill="1" applyBorder="1"/>
    <xf numFmtId="0" fontId="0" fillId="25" borderId="45" xfId="0" applyFill="1" applyBorder="1"/>
    <xf numFmtId="0" fontId="9" fillId="0" borderId="0" xfId="0" applyFont="1" applyFill="1" applyBorder="1" applyAlignment="1">
      <alignment horizontal="left"/>
    </xf>
    <xf numFmtId="0" fontId="4" fillId="25" borderId="21" xfId="0" applyFont="1" applyFill="1" applyBorder="1" applyAlignment="1">
      <alignment horizontal="left"/>
    </xf>
    <xf numFmtId="0" fontId="4" fillId="25" borderId="45" xfId="0" applyFont="1" applyFill="1" applyBorder="1" applyAlignment="1">
      <alignment horizontal="left"/>
    </xf>
    <xf numFmtId="0" fontId="0" fillId="0" borderId="0" xfId="0" applyBorder="1" applyAlignment="1">
      <alignment horizontal="right"/>
    </xf>
    <xf numFmtId="0" fontId="0" fillId="0" borderId="33" xfId="0" applyBorder="1" applyAlignment="1">
      <alignment horizontal="right"/>
    </xf>
    <xf numFmtId="0" fontId="0" fillId="0" borderId="0"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0" xfId="0" applyBorder="1"/>
    <xf numFmtId="0" fontId="11" fillId="0" borderId="0" xfId="0" applyFont="1"/>
    <xf numFmtId="0" fontId="0" fillId="0" borderId="49" xfId="0" applyBorder="1"/>
    <xf numFmtId="0" fontId="0" fillId="0" borderId="23" xfId="0" applyBorder="1"/>
    <xf numFmtId="0" fontId="0" fillId="0" borderId="48" xfId="0" applyBorder="1" applyAlignment="1">
      <alignment horizontal="center"/>
    </xf>
    <xf numFmtId="0" fontId="0" fillId="0" borderId="63" xfId="0" applyBorder="1" applyAlignment="1">
      <alignment horizontal="center"/>
    </xf>
    <xf numFmtId="0" fontId="0" fillId="0" borderId="38" xfId="0" applyBorder="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20" borderId="12" xfId="0" applyFill="1" applyBorder="1"/>
    <xf numFmtId="0" fontId="0" fillId="20" borderId="20" xfId="0" applyFill="1" applyBorder="1"/>
    <xf numFmtId="0" fontId="0" fillId="0" borderId="47" xfId="0" applyBorder="1" applyProtection="1">
      <protection locked="0"/>
    </xf>
    <xf numFmtId="0" fontId="0" fillId="0" borderId="0" xfId="0" quotePrefix="1" applyFill="1" applyBorder="1" applyAlignment="1">
      <alignment horizontal="left"/>
    </xf>
    <xf numFmtId="0" fontId="4" fillId="0" borderId="0" xfId="0" applyFont="1" applyFill="1" applyBorder="1"/>
    <xf numFmtId="0" fontId="0" fillId="0" borderId="0" xfId="0" applyAlignment="1">
      <alignment horizontal="center"/>
    </xf>
    <xf numFmtId="0" fontId="16" fillId="4" borderId="21" xfId="0" applyFont="1" applyFill="1" applyBorder="1"/>
    <xf numFmtId="0" fontId="16" fillId="4" borderId="45" xfId="0" applyFont="1" applyFill="1" applyBorder="1"/>
    <xf numFmtId="0" fontId="11" fillId="0" borderId="38" xfId="0" applyFont="1" applyBorder="1"/>
    <xf numFmtId="0" fontId="0" fillId="2" borderId="22" xfId="0" applyFill="1" applyBorder="1"/>
    <xf numFmtId="0" fontId="0" fillId="4" borderId="21" xfId="0" applyFill="1" applyBorder="1"/>
    <xf numFmtId="0" fontId="0" fillId="4" borderId="45" xfId="0" applyFill="1" applyBorder="1"/>
    <xf numFmtId="0" fontId="0" fillId="4" borderId="22" xfId="0" applyFill="1" applyBorder="1"/>
    <xf numFmtId="0" fontId="25" fillId="6" borderId="45" xfId="0" applyFont="1" applyFill="1" applyBorder="1"/>
    <xf numFmtId="0" fontId="0" fillId="0" borderId="50" xfId="0" applyBorder="1" applyProtection="1">
      <protection locked="0"/>
    </xf>
    <xf numFmtId="0" fontId="11" fillId="0" borderId="0" xfId="0" quotePrefix="1" applyFont="1"/>
    <xf numFmtId="0" fontId="16" fillId="0" borderId="0" xfId="0" applyFont="1" applyAlignment="1">
      <alignment horizontal="left"/>
    </xf>
    <xf numFmtId="0" fontId="10" fillId="0" borderId="0" xfId="0" applyFont="1"/>
    <xf numFmtId="164" fontId="5" fillId="0" borderId="0" xfId="0" applyNumberFormat="1" applyFont="1" applyAlignment="1">
      <alignment horizontal="right"/>
    </xf>
    <xf numFmtId="0" fontId="12" fillId="0" borderId="0" xfId="0" applyFont="1" applyBorder="1" applyAlignment="1">
      <alignment horizontal="center" vertical="top"/>
    </xf>
    <xf numFmtId="0" fontId="12" fillId="0" borderId="0" xfId="0" applyFont="1" applyBorder="1" applyAlignment="1">
      <alignment horizontal="left" vertical="center"/>
    </xf>
    <xf numFmtId="49" fontId="16" fillId="0" borderId="31" xfId="0" applyNumberFormat="1" applyFont="1" applyBorder="1" applyAlignment="1">
      <alignment horizontal="right" vertical="center"/>
    </xf>
    <xf numFmtId="0" fontId="0" fillId="0" borderId="39" xfId="0" applyFont="1" applyBorder="1" applyAlignment="1">
      <alignment horizontal="left" vertical="center"/>
    </xf>
    <xf numFmtId="49" fontId="16" fillId="0" borderId="0" xfId="0" applyNumberFormat="1" applyFont="1" applyBorder="1" applyAlignment="1">
      <alignment horizontal="right" vertical="center"/>
    </xf>
    <xf numFmtId="0" fontId="0" fillId="0" borderId="0" xfId="0" applyAlignment="1">
      <alignment horizontal="center" vertical="top"/>
    </xf>
    <xf numFmtId="0" fontId="37" fillId="0" borderId="0" xfId="0" applyFont="1" applyAlignment="1">
      <alignment vertical="center"/>
    </xf>
    <xf numFmtId="164" fontId="7" fillId="0" borderId="0" xfId="0" quotePrefix="1" applyNumberFormat="1" applyFont="1" applyAlignment="1">
      <alignment horizontal="center" vertical="center"/>
    </xf>
    <xf numFmtId="8" fontId="4" fillId="0" borderId="31" xfId="0" applyNumberFormat="1" applyFont="1" applyBorder="1" applyAlignment="1">
      <alignment horizontal="right"/>
    </xf>
    <xf numFmtId="0" fontId="5" fillId="0" borderId="1" xfId="0" quotePrefix="1" applyFont="1" applyFill="1" applyBorder="1" applyAlignment="1">
      <alignment horizontal="right"/>
    </xf>
    <xf numFmtId="8" fontId="4" fillId="0" borderId="0" xfId="0" applyNumberFormat="1" applyFont="1" applyBorder="1" applyAlignment="1">
      <alignment horizontal="right"/>
    </xf>
    <xf numFmtId="0" fontId="0" fillId="0" borderId="72" xfId="0" applyFill="1" applyBorder="1"/>
    <xf numFmtId="0" fontId="4" fillId="0" borderId="0" xfId="0" applyFont="1" applyBorder="1"/>
    <xf numFmtId="0" fontId="11" fillId="31" borderId="49" xfId="0" applyFont="1" applyFill="1" applyBorder="1"/>
    <xf numFmtId="0" fontId="11" fillId="31" borderId="77" xfId="0" applyFont="1" applyFill="1" applyBorder="1"/>
    <xf numFmtId="2" fontId="8" fillId="0" borderId="31" xfId="0" applyNumberFormat="1" applyFont="1" applyBorder="1" applyAlignment="1">
      <alignment horizontal="right"/>
    </xf>
    <xf numFmtId="0" fontId="8" fillId="0" borderId="31" xfId="0" quotePrefix="1" applyFont="1" applyBorder="1" applyAlignment="1">
      <alignment horizontal="right" vertical="center"/>
    </xf>
    <xf numFmtId="0" fontId="0" fillId="0" borderId="22" xfId="0" applyFont="1" applyBorder="1" applyAlignment="1">
      <alignment horizontal="left" vertical="center"/>
    </xf>
    <xf numFmtId="0" fontId="12" fillId="0" borderId="0" xfId="0" applyFont="1" applyBorder="1" applyAlignment="1">
      <alignment horizontal="left" vertical="top"/>
    </xf>
    <xf numFmtId="0" fontId="12" fillId="0" borderId="0" xfId="0" applyFont="1" applyBorder="1" applyAlignment="1">
      <alignment vertical="center"/>
    </xf>
    <xf numFmtId="0" fontId="0" fillId="0" borderId="0" xfId="0" applyFont="1" applyBorder="1" applyAlignment="1">
      <alignment horizontal="left" vertical="center"/>
    </xf>
    <xf numFmtId="0" fontId="0" fillId="0" borderId="1" xfId="0" applyBorder="1"/>
    <xf numFmtId="0" fontId="0" fillId="0" borderId="3"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0" borderId="40" xfId="0" applyBorder="1" applyProtection="1">
      <protection locked="0"/>
    </xf>
    <xf numFmtId="0" fontId="0" fillId="0" borderId="48" xfId="0" applyBorder="1" applyProtection="1">
      <protection locked="0"/>
    </xf>
    <xf numFmtId="0" fontId="0" fillId="0" borderId="63" xfId="0" applyBorder="1"/>
    <xf numFmtId="0" fontId="0" fillId="0" borderId="41" xfId="0" applyBorder="1"/>
    <xf numFmtId="0" fontId="0" fillId="14" borderId="45" xfId="0" applyFill="1" applyBorder="1"/>
    <xf numFmtId="0" fontId="0" fillId="14" borderId="22" xfId="0" applyFill="1" applyBorder="1"/>
    <xf numFmtId="0" fontId="0" fillId="0" borderId="52" xfId="0" applyBorder="1"/>
    <xf numFmtId="0" fontId="0" fillId="25" borderId="21" xfId="0" applyFill="1" applyBorder="1"/>
    <xf numFmtId="0" fontId="0" fillId="25" borderId="45" xfId="0" applyFill="1"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11" fillId="0" borderId="0" xfId="0" applyFont="1"/>
    <xf numFmtId="0" fontId="0" fillId="0" borderId="49" xfId="0" applyBorder="1"/>
    <xf numFmtId="0" fontId="0" fillId="0" borderId="23" xfId="0" applyBorder="1"/>
    <xf numFmtId="0" fontId="0" fillId="0" borderId="48" xfId="0" applyBorder="1" applyAlignment="1">
      <alignment horizontal="center"/>
    </xf>
    <xf numFmtId="0" fontId="0" fillId="0" borderId="63" xfId="0" applyBorder="1" applyAlignment="1">
      <alignment horizontal="center"/>
    </xf>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0" borderId="0" xfId="0" applyAlignment="1">
      <alignment horizontal="center"/>
    </xf>
    <xf numFmtId="0" fontId="16" fillId="4" borderId="21" xfId="0" applyFont="1" applyFill="1" applyBorder="1"/>
    <xf numFmtId="0" fontId="16" fillId="4" borderId="45" xfId="0" applyFont="1" applyFill="1" applyBorder="1"/>
    <xf numFmtId="0" fontId="11" fillId="0" borderId="38" xfId="0" applyFont="1" applyBorder="1"/>
    <xf numFmtId="0" fontId="0" fillId="2" borderId="22" xfId="0" applyFill="1" applyBorder="1"/>
    <xf numFmtId="0" fontId="0" fillId="4" borderId="21" xfId="0" applyFill="1" applyBorder="1"/>
    <xf numFmtId="0" fontId="0" fillId="4" borderId="45" xfId="0" applyFill="1" applyBorder="1"/>
    <xf numFmtId="0" fontId="0" fillId="4" borderId="22" xfId="0" applyFill="1" applyBorder="1"/>
    <xf numFmtId="0" fontId="25" fillId="6" borderId="45" xfId="0" applyFont="1" applyFill="1" applyBorder="1"/>
    <xf numFmtId="0" fontId="0" fillId="0" borderId="50" xfId="0" applyBorder="1" applyProtection="1">
      <protection locked="0"/>
    </xf>
    <xf numFmtId="0" fontId="11" fillId="0" borderId="0" xfId="0" quotePrefix="1" applyFont="1"/>
    <xf numFmtId="0" fontId="16" fillId="0" borderId="0" xfId="0" applyFont="1" applyAlignment="1">
      <alignment horizontal="left"/>
    </xf>
    <xf numFmtId="0" fontId="11" fillId="6" borderId="21" xfId="0" applyFont="1" applyFill="1" applyBorder="1"/>
    <xf numFmtId="0" fontId="11" fillId="6" borderId="45" xfId="0" applyFont="1" applyFill="1" applyBorder="1"/>
    <xf numFmtId="164" fontId="0" fillId="0" borderId="37" xfId="0" applyNumberFormat="1" applyBorder="1" applyProtection="1">
      <protection locked="0"/>
    </xf>
    <xf numFmtId="0" fontId="0" fillId="0" borderId="1" xfId="0" applyBorder="1"/>
    <xf numFmtId="0" fontId="0" fillId="0" borderId="3"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0" borderId="0" xfId="0" applyBorder="1"/>
    <xf numFmtId="0" fontId="0" fillId="0" borderId="40" xfId="0" applyBorder="1" applyProtection="1">
      <protection locked="0"/>
    </xf>
    <xf numFmtId="0" fontId="0" fillId="0" borderId="48" xfId="0" applyBorder="1" applyProtection="1">
      <protection locked="0"/>
    </xf>
    <xf numFmtId="0" fontId="0" fillId="0" borderId="63" xfId="0" applyBorder="1"/>
    <xf numFmtId="0" fontId="0" fillId="0" borderId="41" xfId="0" applyBorder="1"/>
    <xf numFmtId="0" fontId="0" fillId="14" borderId="45" xfId="0" applyFill="1" applyBorder="1"/>
    <xf numFmtId="0" fontId="0" fillId="14" borderId="22" xfId="0" applyFill="1" applyBorder="1"/>
    <xf numFmtId="0" fontId="0" fillId="0" borderId="52" xfId="0" applyBorder="1"/>
    <xf numFmtId="0" fontId="0" fillId="25" borderId="21" xfId="0" applyFill="1" applyBorder="1"/>
    <xf numFmtId="0" fontId="0" fillId="25" borderId="45" xfId="0" applyFill="1"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11" fillId="0" borderId="0" xfId="0" applyFont="1"/>
    <xf numFmtId="0" fontId="0" fillId="0" borderId="49" xfId="0" applyBorder="1"/>
    <xf numFmtId="0" fontId="0" fillId="0" borderId="23" xfId="0" applyBorder="1"/>
    <xf numFmtId="0" fontId="0" fillId="0" borderId="48" xfId="0" applyBorder="1" applyAlignment="1">
      <alignment horizontal="center"/>
    </xf>
    <xf numFmtId="0" fontId="0" fillId="0" borderId="63" xfId="0" applyBorder="1" applyAlignment="1">
      <alignment horizontal="center"/>
    </xf>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1" fillId="0" borderId="0" xfId="0" applyFont="1" applyBorder="1" applyAlignment="1">
      <alignment horizontal="left" vertical="center" wrapText="1"/>
    </xf>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0" fillId="0" borderId="50" xfId="0" applyBorder="1" applyProtection="1">
      <protection locked="0"/>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0" fontId="0" fillId="0" borderId="0" xfId="0"/>
    <xf numFmtId="164" fontId="0" fillId="10" borderId="0" xfId="0" applyNumberFormat="1" applyFill="1" applyBorder="1"/>
    <xf numFmtId="0" fontId="0" fillId="10" borderId="0" xfId="0" applyFill="1" applyBorder="1"/>
    <xf numFmtId="0" fontId="0" fillId="0" borderId="1" xfId="0" applyBorder="1"/>
    <xf numFmtId="0" fontId="0" fillId="0" borderId="3"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0" borderId="40" xfId="0" applyBorder="1" applyProtection="1">
      <protection locked="0"/>
    </xf>
    <xf numFmtId="0" fontId="0" fillId="0" borderId="48" xfId="0" applyBorder="1" applyProtection="1">
      <protection locked="0"/>
    </xf>
    <xf numFmtId="0" fontId="0" fillId="0" borderId="63" xfId="0" applyBorder="1"/>
    <xf numFmtId="0" fontId="0" fillId="0" borderId="41" xfId="0" applyBorder="1"/>
    <xf numFmtId="0" fontId="0" fillId="0" borderId="52" xfId="0" applyBorder="1"/>
    <xf numFmtId="0" fontId="0" fillId="25" borderId="21" xfId="0" applyFill="1" applyBorder="1"/>
    <xf numFmtId="0" fontId="0" fillId="25" borderId="45" xfId="0" applyFill="1"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11" fillId="0" borderId="0" xfId="0" applyFont="1"/>
    <xf numFmtId="0" fontId="0" fillId="0" borderId="49" xfId="0" applyBorder="1"/>
    <xf numFmtId="0" fontId="0" fillId="0" borderId="23" xfId="0" applyBorder="1"/>
    <xf numFmtId="0" fontId="0" fillId="0" borderId="48" xfId="0" applyBorder="1" applyAlignment="1">
      <alignment horizontal="center"/>
    </xf>
    <xf numFmtId="0" fontId="0" fillId="0" borderId="63" xfId="0" applyBorder="1" applyAlignment="1">
      <alignment horizontal="center"/>
    </xf>
    <xf numFmtId="0" fontId="4" fillId="6" borderId="21" xfId="0" applyFont="1" applyFill="1" applyBorder="1"/>
    <xf numFmtId="0" fontId="4" fillId="6" borderId="45" xfId="0" applyFont="1" applyFill="1" applyBorder="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0" fillId="0" borderId="50" xfId="0" applyBorder="1" applyProtection="1">
      <protection locked="0"/>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164" fontId="9" fillId="0" borderId="0" xfId="0" applyNumberFormat="1" applyFont="1" applyBorder="1" applyAlignment="1">
      <alignment vertical="center"/>
    </xf>
    <xf numFmtId="164" fontId="8" fillId="0" borderId="0" xfId="0" applyNumberFormat="1" applyFont="1" applyBorder="1" applyAlignment="1">
      <alignment horizontal="center" vertical="center"/>
    </xf>
    <xf numFmtId="17" fontId="9" fillId="23" borderId="21" xfId="0" applyNumberFormat="1" applyFont="1" applyFill="1" applyBorder="1" applyAlignment="1">
      <alignment horizontal="left" vertical="center"/>
    </xf>
    <xf numFmtId="17" fontId="9" fillId="23" borderId="45" xfId="0" applyNumberFormat="1" applyFont="1" applyFill="1" applyBorder="1" applyAlignment="1">
      <alignment horizontal="left" vertical="center"/>
    </xf>
    <xf numFmtId="0" fontId="8" fillId="23" borderId="45" xfId="0" applyFont="1" applyFill="1" applyBorder="1" applyAlignment="1">
      <alignment horizontal="left" vertical="center"/>
    </xf>
    <xf numFmtId="0" fontId="9" fillId="23" borderId="22" xfId="0" quotePrefix="1" applyFont="1" applyFill="1" applyBorder="1" applyAlignment="1">
      <alignment horizontal="right" vertical="center"/>
    </xf>
    <xf numFmtId="164" fontId="8" fillId="0" borderId="31" xfId="0" applyNumberFormat="1" applyFont="1" applyBorder="1" applyAlignment="1">
      <alignment horizontal="center" vertical="center"/>
    </xf>
    <xf numFmtId="0" fontId="0" fillId="13" borderId="23" xfId="0" applyFill="1" applyBorder="1" applyAlignment="1">
      <alignment vertical="center"/>
    </xf>
    <xf numFmtId="0" fontId="0" fillId="13" borderId="39" xfId="0" applyFill="1" applyBorder="1" applyAlignment="1">
      <alignment vertical="center"/>
    </xf>
    <xf numFmtId="0" fontId="0" fillId="13" borderId="43" xfId="0" applyFill="1" applyBorder="1" applyAlignment="1">
      <alignment vertical="center"/>
    </xf>
    <xf numFmtId="0" fontId="0" fillId="0" borderId="0" xfId="0" quotePrefix="1" applyBorder="1" applyAlignment="1">
      <alignment vertical="center"/>
    </xf>
    <xf numFmtId="0" fontId="0" fillId="0" borderId="0" xfId="0" applyBorder="1" applyAlignment="1">
      <alignment vertical="center"/>
    </xf>
    <xf numFmtId="0" fontId="0" fillId="0" borderId="40" xfId="0" quotePrefix="1" applyBorder="1" applyAlignment="1">
      <alignment vertical="center"/>
    </xf>
    <xf numFmtId="0" fontId="0" fillId="0" borderId="41" xfId="0" quotePrefix="1" applyBorder="1" applyAlignment="1">
      <alignment vertical="center"/>
    </xf>
    <xf numFmtId="0" fontId="0" fillId="0" borderId="41" xfId="0" applyBorder="1" applyAlignment="1">
      <alignment vertical="center"/>
    </xf>
    <xf numFmtId="164" fontId="0" fillId="0" borderId="28" xfId="0" applyNumberFormat="1" applyBorder="1" applyAlignment="1">
      <alignment vertical="center"/>
    </xf>
    <xf numFmtId="0" fontId="4" fillId="9" borderId="23" xfId="0" applyFont="1" applyFill="1" applyBorder="1" applyAlignment="1">
      <alignment vertical="center"/>
    </xf>
    <xf numFmtId="0" fontId="4" fillId="9" borderId="39" xfId="0" applyFont="1" applyFill="1" applyBorder="1" applyAlignment="1">
      <alignment vertical="center"/>
    </xf>
    <xf numFmtId="0" fontId="0" fillId="9" borderId="39" xfId="0" applyFill="1" applyBorder="1" applyAlignment="1">
      <alignment vertical="center"/>
    </xf>
    <xf numFmtId="0" fontId="0" fillId="9" borderId="43" xfId="0" applyFill="1" applyBorder="1" applyAlignment="1">
      <alignment vertical="center"/>
    </xf>
    <xf numFmtId="0" fontId="14" fillId="0" borderId="0" xfId="0" quotePrefix="1" applyFont="1" applyBorder="1" applyAlignment="1">
      <alignment vertical="center"/>
    </xf>
    <xf numFmtId="0" fontId="14" fillId="13" borderId="0" xfId="0" quotePrefix="1" applyFont="1" applyFill="1" applyBorder="1" applyAlignment="1">
      <alignment vertical="center"/>
    </xf>
    <xf numFmtId="0" fontId="0" fillId="13" borderId="0" xfId="0" applyFill="1" applyBorder="1" applyAlignment="1">
      <alignment vertical="center"/>
    </xf>
    <xf numFmtId="0" fontId="14" fillId="20" borderId="0" xfId="0" quotePrefix="1" applyFont="1" applyFill="1" applyBorder="1" applyAlignment="1">
      <alignment vertical="center"/>
    </xf>
    <xf numFmtId="0" fontId="0" fillId="20" borderId="0" xfId="0" applyFill="1" applyBorder="1" applyAlignment="1">
      <alignment vertical="center"/>
    </xf>
    <xf numFmtId="0" fontId="14" fillId="24" borderId="0" xfId="0" quotePrefix="1" applyFont="1" applyFill="1" applyBorder="1" applyAlignment="1">
      <alignment vertical="center"/>
    </xf>
    <xf numFmtId="0" fontId="0" fillId="24" borderId="0" xfId="0" applyFill="1" applyBorder="1" applyAlignment="1">
      <alignment vertical="center"/>
    </xf>
    <xf numFmtId="0" fontId="14" fillId="25" borderId="0" xfId="0" quotePrefix="1" applyFont="1" applyFill="1" applyBorder="1" applyAlignment="1">
      <alignment vertical="center"/>
    </xf>
    <xf numFmtId="0" fontId="0" fillId="25" borderId="0" xfId="0" applyFill="1" applyBorder="1" applyAlignment="1">
      <alignment vertical="center"/>
    </xf>
    <xf numFmtId="0" fontId="0" fillId="0" borderId="63" xfId="0" applyBorder="1"/>
    <xf numFmtId="0" fontId="0" fillId="6" borderId="21" xfId="0" applyFill="1" applyBorder="1"/>
    <xf numFmtId="0" fontId="0" fillId="6" borderId="45" xfId="0" applyFill="1" applyBorder="1"/>
    <xf numFmtId="0" fontId="0" fillId="6" borderId="22" xfId="0" applyFill="1" applyBorder="1"/>
    <xf numFmtId="0" fontId="29" fillId="0" borderId="0" xfId="0" applyFont="1"/>
    <xf numFmtId="0" fontId="0" fillId="0" borderId="0" xfId="0"/>
    <xf numFmtId="0" fontId="0" fillId="0" borderId="40"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0" xfId="0" quotePrefix="1"/>
    <xf numFmtId="0" fontId="0" fillId="0" borderId="1" xfId="0" applyBorder="1"/>
    <xf numFmtId="0" fontId="0" fillId="2" borderId="21" xfId="0" applyFill="1" applyBorder="1"/>
    <xf numFmtId="0" fontId="0" fillId="2" borderId="45" xfId="0" applyFill="1" applyBorder="1"/>
    <xf numFmtId="0" fontId="0" fillId="0" borderId="41" xfId="0" applyBorder="1"/>
    <xf numFmtId="0" fontId="0" fillId="0" borderId="47" xfId="0" applyBorder="1" applyProtection="1">
      <protection locked="0"/>
    </xf>
    <xf numFmtId="0" fontId="12" fillId="0" borderId="0" xfId="0" applyFont="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0" borderId="49" xfId="0" applyBorder="1"/>
    <xf numFmtId="0" fontId="0" fillId="0" borderId="77" xfId="0" applyBorder="1"/>
    <xf numFmtId="0" fontId="0" fillId="0" borderId="38" xfId="0" applyBorder="1"/>
    <xf numFmtId="0" fontId="0" fillId="0" borderId="48" xfId="0" applyBorder="1" applyAlignment="1">
      <alignment horizontal="center"/>
    </xf>
    <xf numFmtId="0" fontId="0" fillId="0" borderId="63" xfId="0" applyBorder="1" applyAlignment="1">
      <alignment horizontal="center"/>
    </xf>
    <xf numFmtId="0" fontId="11" fillId="0" borderId="0" xfId="0" applyFont="1"/>
    <xf numFmtId="0" fontId="0" fillId="0" borderId="23" xfId="0" applyBorder="1"/>
    <xf numFmtId="0" fontId="0" fillId="0" borderId="40" xfId="0"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0" fillId="25" borderId="21" xfId="0" applyFill="1" applyBorder="1"/>
    <xf numFmtId="0" fontId="0" fillId="25" borderId="45" xfId="0" applyFill="1" applyBorder="1"/>
    <xf numFmtId="0" fontId="0" fillId="14" borderId="45" xfId="0" applyFill="1" applyBorder="1"/>
    <xf numFmtId="0" fontId="0" fillId="14" borderId="22" xfId="0" applyFill="1" applyBorder="1"/>
    <xf numFmtId="0" fontId="0" fillId="0" borderId="52" xfId="0" applyBorder="1"/>
    <xf numFmtId="0" fontId="11" fillId="0" borderId="0" xfId="0" quotePrefix="1" applyFont="1"/>
    <xf numFmtId="0" fontId="11" fillId="28" borderId="76" xfId="0" quotePrefix="1" applyFont="1" applyFill="1" applyBorder="1"/>
    <xf numFmtId="0" fontId="11" fillId="25" borderId="32" xfId="0" applyFont="1" applyFill="1" applyBorder="1"/>
    <xf numFmtId="0" fontId="11" fillId="25" borderId="0" xfId="0" applyFont="1" applyFill="1" applyBorder="1"/>
    <xf numFmtId="0" fontId="4" fillId="21" borderId="21" xfId="0" applyFont="1" applyFill="1" applyBorder="1"/>
    <xf numFmtId="0" fontId="4" fillId="21" borderId="22" xfId="0" applyFont="1" applyFill="1" applyBorder="1"/>
    <xf numFmtId="0" fontId="16" fillId="0" borderId="0" xfId="0" applyFont="1" applyAlignment="1">
      <alignment horizontal="left"/>
    </xf>
    <xf numFmtId="0" fontId="11" fillId="20" borderId="48" xfId="0" applyFont="1" applyFill="1" applyBorder="1"/>
    <xf numFmtId="0" fontId="11" fillId="20" borderId="71" xfId="0" applyFont="1" applyFill="1" applyBorder="1"/>
    <xf numFmtId="0" fontId="0" fillId="2" borderId="22" xfId="0" applyFill="1" applyBorder="1"/>
    <xf numFmtId="0" fontId="25" fillId="6" borderId="45" xfId="0" applyFont="1" applyFill="1" applyBorder="1"/>
    <xf numFmtId="0" fontId="11" fillId="0" borderId="38" xfId="0" applyFont="1" applyBorder="1"/>
    <xf numFmtId="0" fontId="0" fillId="0" borderId="0" xfId="0" applyAlignment="1">
      <alignment horizontal="center"/>
    </xf>
    <xf numFmtId="0" fontId="0" fillId="0" borderId="50" xfId="0" applyBorder="1" applyProtection="1">
      <protection locked="0"/>
    </xf>
    <xf numFmtId="0" fontId="0" fillId="0" borderId="66" xfId="0" applyBorder="1"/>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11" fillId="6" borderId="21" xfId="0" applyFont="1" applyFill="1" applyBorder="1"/>
    <xf numFmtId="0" fontId="11" fillId="6" borderId="45" xfId="0" applyFont="1" applyFill="1" applyBorder="1"/>
    <xf numFmtId="0" fontId="0" fillId="0" borderId="0" xfId="0" applyFont="1" applyAlignment="1">
      <alignment vertical="top"/>
    </xf>
    <xf numFmtId="0" fontId="23" fillId="0" borderId="0" xfId="0" quotePrefix="1" applyFont="1"/>
    <xf numFmtId="0" fontId="29" fillId="0" borderId="0" xfId="0" quotePrefix="1" applyFont="1"/>
    <xf numFmtId="0" fontId="0" fillId="0" borderId="0" xfId="0"/>
    <xf numFmtId="0" fontId="0" fillId="0" borderId="49" xfId="0" applyBorder="1"/>
    <xf numFmtId="0" fontId="0" fillId="4" borderId="22" xfId="0" applyFill="1" applyBorder="1"/>
    <xf numFmtId="0" fontId="16" fillId="4" borderId="21" xfId="0" applyFont="1" applyFill="1" applyBorder="1"/>
    <xf numFmtId="0" fontId="16" fillId="4" borderId="45" xfId="0" applyFont="1" applyFill="1" applyBorder="1"/>
    <xf numFmtId="0" fontId="11" fillId="0" borderId="38" xfId="0" applyFont="1" applyBorder="1"/>
    <xf numFmtId="164" fontId="0" fillId="0" borderId="0" xfId="0" applyNumberFormat="1" applyProtection="1">
      <protection locked="0"/>
    </xf>
    <xf numFmtId="0" fontId="29" fillId="0" borderId="0" xfId="0" applyFont="1" applyAlignment="1">
      <alignment horizontal="left" vertical="center"/>
    </xf>
    <xf numFmtId="164" fontId="0" fillId="0" borderId="10" xfId="0" applyNumberFormat="1" applyBorder="1" applyProtection="1">
      <protection locked="0"/>
    </xf>
    <xf numFmtId="164" fontId="0" fillId="0" borderId="71" xfId="0" applyNumberFormat="1" applyBorder="1" applyProtection="1">
      <protection locked="0"/>
    </xf>
    <xf numFmtId="164" fontId="0" fillId="0" borderId="61" xfId="0" applyNumberFormat="1" applyBorder="1" applyProtection="1">
      <protection locked="0"/>
    </xf>
    <xf numFmtId="0" fontId="11" fillId="21" borderId="22" xfId="0" applyFont="1" applyFill="1" applyBorder="1" applyAlignment="1">
      <alignment horizontal="center"/>
    </xf>
    <xf numFmtId="164" fontId="3" fillId="0" borderId="71" xfId="1" applyNumberFormat="1" applyFont="1" applyBorder="1"/>
    <xf numFmtId="0" fontId="11" fillId="26" borderId="41" xfId="0" applyFont="1" applyFill="1" applyBorder="1"/>
    <xf numFmtId="164" fontId="0" fillId="0" borderId="22" xfId="0" applyNumberFormat="1" applyBorder="1" applyAlignment="1">
      <alignment horizontal="center"/>
    </xf>
    <xf numFmtId="164" fontId="0" fillId="12" borderId="2" xfId="0" applyNumberFormat="1" applyFill="1" applyBorder="1" applyAlignment="1">
      <alignment horizontal="center"/>
    </xf>
    <xf numFmtId="164" fontId="0" fillId="12" borderId="0" xfId="0" applyNumberFormat="1" applyFill="1"/>
    <xf numFmtId="0" fontId="0" fillId="0" borderId="8" xfId="0" applyBorder="1"/>
    <xf numFmtId="164" fontId="0" fillId="12" borderId="0" xfId="0" applyNumberFormat="1" applyFill="1" applyBorder="1"/>
    <xf numFmtId="164" fontId="0" fillId="5" borderId="9" xfId="0" applyNumberFormat="1" applyFill="1" applyBorder="1" applyAlignment="1">
      <alignment horizontal="center"/>
    </xf>
    <xf numFmtId="0" fontId="46" fillId="0" borderId="10" xfId="0" applyFont="1" applyBorder="1"/>
    <xf numFmtId="0" fontId="46" fillId="0" borderId="3" xfId="0" applyFont="1" applyBorder="1" applyAlignment="1">
      <alignment horizontal="center"/>
    </xf>
    <xf numFmtId="0" fontId="46" fillId="5" borderId="7" xfId="0" applyFont="1" applyFill="1" applyBorder="1" applyAlignment="1">
      <alignment horizontal="center"/>
    </xf>
    <xf numFmtId="0" fontId="46" fillId="4" borderId="7" xfId="0" applyFont="1" applyFill="1" applyBorder="1" applyAlignment="1">
      <alignment horizontal="center"/>
    </xf>
    <xf numFmtId="0" fontId="4" fillId="15" borderId="29" xfId="0" applyFont="1" applyFill="1" applyBorder="1" applyAlignment="1">
      <alignment vertical="center"/>
    </xf>
    <xf numFmtId="0" fontId="0" fillId="0" borderId="63" xfId="0" applyBorder="1"/>
    <xf numFmtId="0" fontId="0" fillId="6" borderId="21" xfId="0" applyFill="1" applyBorder="1"/>
    <xf numFmtId="0" fontId="0" fillId="6" borderId="45" xfId="0" applyFill="1" applyBorder="1"/>
    <xf numFmtId="0" fontId="0" fillId="6" borderId="22" xfId="0" applyFill="1" applyBorder="1"/>
    <xf numFmtId="0" fontId="29" fillId="0" borderId="0" xfId="0" applyFont="1"/>
    <xf numFmtId="0" fontId="0" fillId="0" borderId="0" xfId="0"/>
    <xf numFmtId="0" fontId="0" fillId="0" borderId="40" xfId="0" applyBorder="1" applyProtection="1">
      <protection locked="0"/>
    </xf>
    <xf numFmtId="0" fontId="0" fillId="0" borderId="48" xfId="0" applyBorder="1" applyProtection="1">
      <protection locked="0"/>
    </xf>
    <xf numFmtId="0" fontId="0" fillId="0" borderId="0" xfId="0" quotePrefix="1"/>
    <xf numFmtId="0" fontId="0" fillId="0" borderId="1" xfId="0" applyBorder="1"/>
    <xf numFmtId="0" fontId="0" fillId="2" borderId="21" xfId="0" applyFill="1" applyBorder="1"/>
    <xf numFmtId="0" fontId="0" fillId="2" borderId="45" xfId="0" applyFill="1" applyBorder="1"/>
    <xf numFmtId="0" fontId="0" fillId="0" borderId="41" xfId="0" applyBorder="1"/>
    <xf numFmtId="0" fontId="12" fillId="0" borderId="0" xfId="0" applyFont="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0" borderId="49" xfId="0" applyBorder="1"/>
    <xf numFmtId="0" fontId="0" fillId="0" borderId="48" xfId="0" applyBorder="1" applyAlignment="1">
      <alignment horizontal="center"/>
    </xf>
    <xf numFmtId="0" fontId="0" fillId="0" borderId="63" xfId="0" applyBorder="1" applyAlignment="1">
      <alignment horizontal="center"/>
    </xf>
    <xf numFmtId="0" fontId="11" fillId="0" borderId="0" xfId="0" applyFont="1"/>
    <xf numFmtId="0" fontId="0" fillId="0" borderId="23" xfId="0" applyBorder="1"/>
    <xf numFmtId="0" fontId="5" fillId="0" borderId="0" xfId="0" applyFont="1"/>
    <xf numFmtId="0" fontId="0" fillId="14" borderId="45" xfId="0" applyFill="1" applyBorder="1"/>
    <xf numFmtId="0" fontId="0" fillId="14" borderId="22" xfId="0" applyFill="1" applyBorder="1"/>
    <xf numFmtId="0" fontId="0" fillId="0" borderId="52" xfId="0" applyBorder="1"/>
    <xf numFmtId="0" fontId="0" fillId="0" borderId="40" xfId="0" applyBorder="1" applyAlignment="1">
      <alignment horizontal="center"/>
    </xf>
    <xf numFmtId="0" fontId="0" fillId="0" borderId="41" xfId="0" applyBorder="1" applyAlignment="1">
      <alignment horizontal="center"/>
    </xf>
    <xf numFmtId="0" fontId="0" fillId="25" borderId="21" xfId="0" applyFill="1" applyBorder="1"/>
    <xf numFmtId="0" fontId="0" fillId="25" borderId="45" xfId="0" applyFill="1" applyBorder="1"/>
    <xf numFmtId="0" fontId="11" fillId="0" borderId="0" xfId="0" quotePrefix="1" applyFont="1"/>
    <xf numFmtId="0" fontId="16" fillId="0" borderId="0" xfId="0" applyFont="1" applyAlignment="1">
      <alignment horizontal="left"/>
    </xf>
    <xf numFmtId="0" fontId="0" fillId="2" borderId="22" xfId="0" applyFill="1" applyBorder="1"/>
    <xf numFmtId="0" fontId="25" fillId="6" borderId="45" xfId="0" applyFont="1" applyFill="1" applyBorder="1"/>
    <xf numFmtId="0" fontId="11" fillId="0" borderId="38" xfId="0" applyFont="1" applyBorder="1"/>
    <xf numFmtId="0" fontId="0" fillId="0" borderId="0" xfId="0" applyAlignment="1">
      <alignment horizontal="center"/>
    </xf>
    <xf numFmtId="0" fontId="0" fillId="0" borderId="50" xfId="0" applyBorder="1" applyProtection="1">
      <protection locked="0"/>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11" fillId="6" borderId="21" xfId="0" applyFont="1" applyFill="1" applyBorder="1"/>
    <xf numFmtId="0" fontId="11" fillId="6" borderId="45" xfId="0" applyFont="1" applyFill="1" applyBorder="1"/>
    <xf numFmtId="0" fontId="0" fillId="0" borderId="1"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25" borderId="21" xfId="0" applyFill="1" applyBorder="1"/>
    <xf numFmtId="0" fontId="0" fillId="25" borderId="45" xfId="0" applyFill="1" applyBorder="1"/>
    <xf numFmtId="0" fontId="5" fillId="0" borderId="0" xfId="0" applyFont="1"/>
    <xf numFmtId="0" fontId="0" fillId="14" borderId="45" xfId="0" applyFill="1" applyBorder="1"/>
    <xf numFmtId="0" fontId="0" fillId="14" borderId="22" xfId="0" applyFill="1" applyBorder="1"/>
    <xf numFmtId="0" fontId="11" fillId="0" borderId="0" xfId="0" applyFont="1"/>
    <xf numFmtId="0" fontId="0" fillId="0" borderId="49" xfId="0" applyBorder="1"/>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0" fontId="11" fillId="0" borderId="3" xfId="0" applyFont="1" applyBorder="1" applyProtection="1">
      <protection locked="0"/>
    </xf>
    <xf numFmtId="0" fontId="11" fillId="0" borderId="1" xfId="0" applyFont="1" applyBorder="1" applyProtection="1">
      <protection locked="0"/>
    </xf>
    <xf numFmtId="0" fontId="0" fillId="0" borderId="0" xfId="0" applyBorder="1"/>
    <xf numFmtId="0" fontId="0" fillId="0" borderId="0" xfId="0"/>
    <xf numFmtId="0" fontId="0" fillId="10" borderId="0" xfId="0" applyFill="1" applyBorder="1" applyAlignment="1">
      <alignment horizontal="center"/>
    </xf>
    <xf numFmtId="0" fontId="0" fillId="0" borderId="1"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0" borderId="40" xfId="0" applyBorder="1" applyProtection="1">
      <protection locked="0"/>
    </xf>
    <xf numFmtId="0" fontId="0" fillId="0" borderId="48" xfId="0" applyBorder="1" applyProtection="1">
      <protection locked="0"/>
    </xf>
    <xf numFmtId="0" fontId="0" fillId="0" borderId="63" xfId="0" applyBorder="1"/>
    <xf numFmtId="0" fontId="0" fillId="0" borderId="41" xfId="0" applyBorder="1"/>
    <xf numFmtId="0" fontId="0" fillId="25" borderId="21" xfId="0" applyFill="1" applyBorder="1"/>
    <xf numFmtId="0" fontId="0" fillId="25" borderId="45" xfId="0" applyFill="1"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0" fillId="14" borderId="45" xfId="0" applyFill="1" applyBorder="1"/>
    <xf numFmtId="0" fontId="0" fillId="14" borderId="22" xfId="0" applyFill="1" applyBorder="1"/>
    <xf numFmtId="0" fontId="0" fillId="0" borderId="52" xfId="0" applyBorder="1"/>
    <xf numFmtId="0" fontId="11" fillId="0" borderId="0" xfId="0" applyFont="1"/>
    <xf numFmtId="0" fontId="0" fillId="0" borderId="49" xfId="0" applyBorder="1"/>
    <xf numFmtId="0" fontId="0" fillId="0" borderId="48" xfId="0" applyBorder="1" applyAlignment="1">
      <alignment horizontal="center"/>
    </xf>
    <xf numFmtId="0" fontId="0" fillId="0" borderId="63" xfId="0" applyBorder="1" applyAlignment="1">
      <alignment horizontal="center"/>
    </xf>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0" fillId="0" borderId="50" xfId="0" applyBorder="1" applyProtection="1">
      <protection locked="0"/>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0" fontId="11" fillId="21" borderId="0" xfId="0" applyFont="1" applyFill="1" applyBorder="1"/>
    <xf numFmtId="0" fontId="0" fillId="6" borderId="21" xfId="0" applyFill="1" applyBorder="1"/>
    <xf numFmtId="0" fontId="0" fillId="6" borderId="45" xfId="0" applyFill="1" applyBorder="1"/>
    <xf numFmtId="0" fontId="0" fillId="6" borderId="22" xfId="0" applyFill="1" applyBorder="1"/>
    <xf numFmtId="0" fontId="29" fillId="0" borderId="0" xfId="0" applyFont="1"/>
    <xf numFmtId="0" fontId="0" fillId="0" borderId="0" xfId="0"/>
    <xf numFmtId="0" fontId="0" fillId="0" borderId="0" xfId="0" quotePrefix="1"/>
    <xf numFmtId="0" fontId="0" fillId="0" borderId="1" xfId="0" applyBorder="1"/>
    <xf numFmtId="0" fontId="0" fillId="2" borderId="21" xfId="0" applyFill="1" applyBorder="1"/>
    <xf numFmtId="0" fontId="0" fillId="2" borderId="45" xfId="0" applyFill="1" applyBorder="1"/>
    <xf numFmtId="0" fontId="12" fillId="0" borderId="0" xfId="0" applyFont="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0" borderId="49" xfId="0" applyBorder="1"/>
    <xf numFmtId="0" fontId="11" fillId="0" borderId="0" xfId="0" applyFont="1"/>
    <xf numFmtId="0" fontId="5" fillId="0" borderId="0" xfId="0" applyFont="1"/>
    <xf numFmtId="0" fontId="0" fillId="14" borderId="45" xfId="0" applyFill="1" applyBorder="1"/>
    <xf numFmtId="0" fontId="0" fillId="14" borderId="22" xfId="0" applyFill="1" applyBorder="1"/>
    <xf numFmtId="0" fontId="0" fillId="25" borderId="21" xfId="0" applyFill="1" applyBorder="1"/>
    <xf numFmtId="0" fontId="0" fillId="25" borderId="45" xfId="0" applyFill="1" applyBorder="1"/>
    <xf numFmtId="0" fontId="11" fillId="0" borderId="0" xfId="0" quotePrefix="1" applyFont="1"/>
    <xf numFmtId="0" fontId="16" fillId="0" borderId="0" xfId="0" applyFont="1" applyAlignment="1">
      <alignment horizontal="left"/>
    </xf>
    <xf numFmtId="0" fontId="0" fillId="2" borderId="22" xfId="0" applyFill="1" applyBorder="1"/>
    <xf numFmtId="0" fontId="25" fillId="6" borderId="45" xfId="0" applyFont="1" applyFill="1" applyBorder="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11" fillId="6" borderId="21" xfId="0" applyFont="1" applyFill="1" applyBorder="1"/>
    <xf numFmtId="0" fontId="11" fillId="6" borderId="45" xfId="0" applyFont="1" applyFill="1" applyBorder="1"/>
    <xf numFmtId="164" fontId="0" fillId="0" borderId="2" xfId="0" applyNumberFormat="1" applyBorder="1" applyProtection="1"/>
    <xf numFmtId="0" fontId="0" fillId="0" borderId="1"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25" borderId="21" xfId="0" applyFill="1" applyBorder="1"/>
    <xf numFmtId="0" fontId="0" fillId="25" borderId="45" xfId="0" applyFill="1" applyBorder="1"/>
    <xf numFmtId="0" fontId="5" fillId="0" borderId="0" xfId="0" applyFont="1"/>
    <xf numFmtId="0" fontId="0" fillId="14" borderId="45" xfId="0" applyFill="1" applyBorder="1"/>
    <xf numFmtId="0" fontId="0" fillId="14" borderId="22" xfId="0" applyFill="1" applyBorder="1"/>
    <xf numFmtId="0" fontId="11" fillId="0" borderId="0" xfId="0" applyFont="1"/>
    <xf numFmtId="0" fontId="0" fillId="0" borderId="49" xfId="0" applyBorder="1"/>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0" fontId="0" fillId="6" borderId="21" xfId="0" applyFill="1" applyBorder="1"/>
    <xf numFmtId="0" fontId="0" fillId="6" borderId="45" xfId="0" applyFill="1" applyBorder="1"/>
    <xf numFmtId="0" fontId="0" fillId="6" borderId="22" xfId="0" applyFill="1" applyBorder="1"/>
    <xf numFmtId="0" fontId="29" fillId="0" borderId="0" xfId="0" applyFont="1"/>
    <xf numFmtId="0" fontId="0" fillId="0" borderId="0" xfId="0"/>
    <xf numFmtId="0" fontId="0" fillId="0" borderId="0" xfId="0" quotePrefix="1"/>
    <xf numFmtId="0" fontId="0" fillId="0" borderId="1" xfId="0" applyBorder="1"/>
    <xf numFmtId="0" fontId="0" fillId="2" borderId="21" xfId="0" applyFill="1" applyBorder="1"/>
    <xf numFmtId="0" fontId="0" fillId="2" borderId="45" xfId="0" applyFill="1" applyBorder="1"/>
    <xf numFmtId="0" fontId="12" fillId="0" borderId="0" xfId="0" applyFont="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0" borderId="49" xfId="0" applyBorder="1"/>
    <xf numFmtId="0" fontId="11" fillId="0" borderId="0" xfId="0" applyFont="1"/>
    <xf numFmtId="0" fontId="5" fillId="0" borderId="0" xfId="0" applyFont="1"/>
    <xf numFmtId="0" fontId="0" fillId="14" borderId="45" xfId="0" applyFill="1" applyBorder="1"/>
    <xf numFmtId="0" fontId="0" fillId="14" borderId="22" xfId="0" applyFill="1" applyBorder="1"/>
    <xf numFmtId="0" fontId="0" fillId="25" borderId="21" xfId="0" applyFill="1" applyBorder="1"/>
    <xf numFmtId="0" fontId="0" fillId="25" borderId="45" xfId="0" applyFill="1" applyBorder="1"/>
    <xf numFmtId="0" fontId="11" fillId="0" borderId="0" xfId="0" quotePrefix="1" applyFont="1"/>
    <xf numFmtId="0" fontId="16" fillId="0" borderId="0" xfId="0" applyFont="1" applyAlignment="1">
      <alignment horizontal="left"/>
    </xf>
    <xf numFmtId="0" fontId="0" fillId="2" borderId="22" xfId="0" applyFill="1" applyBorder="1"/>
    <xf numFmtId="0" fontId="25" fillId="6" borderId="45" xfId="0" applyFont="1" applyFill="1" applyBorder="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11" fillId="6" borderId="21" xfId="0" applyFont="1" applyFill="1" applyBorder="1"/>
    <xf numFmtId="0" fontId="11" fillId="6" borderId="45" xfId="0" applyFont="1" applyFill="1" applyBorder="1"/>
    <xf numFmtId="0" fontId="0" fillId="0" borderId="0" xfId="0" applyFont="1"/>
    <xf numFmtId="164" fontId="0" fillId="10" borderId="1" xfId="0" applyNumberFormat="1" applyFont="1" applyFill="1" applyBorder="1" applyAlignment="1" applyProtection="1">
      <alignment horizontal="center"/>
      <protection locked="0"/>
    </xf>
    <xf numFmtId="164" fontId="0" fillId="0" borderId="0" xfId="0" applyNumberFormat="1" applyFont="1" applyAlignment="1">
      <alignment horizontal="center"/>
    </xf>
    <xf numFmtId="49" fontId="7" fillId="0" borderId="41" xfId="0" applyNumberFormat="1" applyFont="1" applyBorder="1" applyProtection="1">
      <protection locked="0"/>
    </xf>
    <xf numFmtId="0" fontId="0" fillId="6" borderId="45" xfId="0" applyFont="1" applyFill="1" applyBorder="1"/>
    <xf numFmtId="0" fontId="0" fillId="2" borderId="45" xfId="0" applyFont="1" applyFill="1" applyBorder="1"/>
    <xf numFmtId="0" fontId="8" fillId="2" borderId="41" xfId="0" quotePrefix="1" applyFont="1" applyFill="1" applyBorder="1" applyAlignment="1">
      <alignment horizontal="right"/>
    </xf>
    <xf numFmtId="164" fontId="0" fillId="0" borderId="64" xfId="0" applyNumberFormat="1" applyFont="1" applyBorder="1"/>
    <xf numFmtId="164" fontId="0" fillId="0" borderId="71" xfId="0" applyNumberFormat="1" applyFont="1" applyBorder="1"/>
    <xf numFmtId="164" fontId="0" fillId="28" borderId="33" xfId="0" applyNumberFormat="1" applyFont="1" applyFill="1" applyBorder="1"/>
    <xf numFmtId="164" fontId="0" fillId="28" borderId="42" xfId="0" applyNumberFormat="1" applyFont="1" applyFill="1" applyBorder="1"/>
    <xf numFmtId="164" fontId="0" fillId="10" borderId="0" xfId="0" applyNumberFormat="1" applyFont="1" applyFill="1" applyAlignment="1">
      <alignment horizontal="center"/>
    </xf>
    <xf numFmtId="164" fontId="0" fillId="10" borderId="2" xfId="0" applyNumberFormat="1" applyFont="1" applyFill="1" applyBorder="1" applyAlignment="1" applyProtection="1">
      <alignment horizontal="center"/>
      <protection locked="0"/>
    </xf>
    <xf numFmtId="164" fontId="0" fillId="10" borderId="11" xfId="0" applyNumberFormat="1" applyFont="1" applyFill="1" applyBorder="1" applyAlignment="1">
      <alignment horizontal="center"/>
    </xf>
    <xf numFmtId="164" fontId="0" fillId="19" borderId="2" xfId="0" applyNumberFormat="1" applyFont="1" applyFill="1" applyBorder="1" applyAlignment="1">
      <alignment horizontal="center"/>
    </xf>
    <xf numFmtId="164" fontId="0" fillId="12" borderId="2" xfId="0" applyNumberFormat="1" applyFont="1" applyFill="1" applyBorder="1" applyAlignment="1">
      <alignment horizontal="center"/>
    </xf>
    <xf numFmtId="0" fontId="0" fillId="2" borderId="22" xfId="0" applyFont="1" applyFill="1" applyBorder="1"/>
    <xf numFmtId="0" fontId="0" fillId="0" borderId="1" xfId="0" applyFont="1" applyBorder="1"/>
    <xf numFmtId="49" fontId="0" fillId="0" borderId="7" xfId="0" applyNumberFormat="1" applyFont="1" applyBorder="1" applyProtection="1">
      <protection locked="0"/>
    </xf>
    <xf numFmtId="49" fontId="0" fillId="0" borderId="5" xfId="0" applyNumberFormat="1" applyFont="1" applyBorder="1" applyProtection="1">
      <protection locked="0"/>
    </xf>
    <xf numFmtId="49" fontId="0" fillId="0" borderId="2" xfId="0" applyNumberFormat="1" applyFont="1" applyBorder="1" applyProtection="1">
      <protection locked="0"/>
    </xf>
    <xf numFmtId="0" fontId="0" fillId="4" borderId="45" xfId="0" applyFont="1" applyFill="1" applyBorder="1"/>
    <xf numFmtId="0" fontId="0" fillId="4" borderId="13" xfId="0" applyFont="1" applyFill="1" applyBorder="1"/>
    <xf numFmtId="0" fontId="0" fillId="0" borderId="3" xfId="0" applyFont="1" applyBorder="1"/>
    <xf numFmtId="0" fontId="0" fillId="0" borderId="11" xfId="0" applyFont="1" applyBorder="1"/>
    <xf numFmtId="0" fontId="0" fillId="0" borderId="52" xfId="0" applyFont="1" applyBorder="1"/>
    <xf numFmtId="0" fontId="0" fillId="0" borderId="63" xfId="0" applyFont="1" applyBorder="1"/>
    <xf numFmtId="0" fontId="0" fillId="0" borderId="41" xfId="0" applyFont="1" applyBorder="1"/>
    <xf numFmtId="0" fontId="0" fillId="0" borderId="6" xfId="0" applyFont="1" applyBorder="1"/>
    <xf numFmtId="0" fontId="0" fillId="0" borderId="4" xfId="0" applyFont="1" applyBorder="1"/>
    <xf numFmtId="0" fontId="0" fillId="0" borderId="38" xfId="0" applyFont="1" applyBorder="1"/>
    <xf numFmtId="49" fontId="47" fillId="0" borderId="34" xfId="0" applyNumberFormat="1" applyFont="1" applyBorder="1" applyAlignment="1" applyProtection="1">
      <alignment horizontal="right"/>
      <protection locked="0"/>
    </xf>
    <xf numFmtId="0" fontId="48" fillId="0" borderId="0" xfId="0" applyFont="1"/>
    <xf numFmtId="0" fontId="49" fillId="0" borderId="0" xfId="0" applyFont="1" applyAlignment="1">
      <alignment horizontal="center"/>
    </xf>
    <xf numFmtId="49" fontId="48" fillId="0" borderId="0" xfId="0" applyNumberFormat="1" applyFont="1" applyAlignment="1">
      <alignment horizontal="right"/>
    </xf>
    <xf numFmtId="0" fontId="48" fillId="0" borderId="0" xfId="0" applyFont="1" applyAlignment="1">
      <alignment horizontal="center"/>
    </xf>
    <xf numFmtId="164" fontId="48" fillId="0" borderId="0" xfId="0" applyNumberFormat="1" applyFont="1"/>
    <xf numFmtId="0" fontId="48" fillId="0" borderId="0" xfId="0" applyFont="1" applyAlignment="1">
      <alignment horizontal="left"/>
    </xf>
    <xf numFmtId="0" fontId="0" fillId="0" borderId="1"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25" borderId="21" xfId="0" applyFill="1" applyBorder="1"/>
    <xf numFmtId="0" fontId="0" fillId="25" borderId="45" xfId="0" applyFill="1" applyBorder="1"/>
    <xf numFmtId="0" fontId="5" fillId="0" borderId="0" xfId="0" applyFont="1"/>
    <xf numFmtId="0" fontId="0" fillId="14" borderId="45" xfId="0" applyFill="1" applyBorder="1"/>
    <xf numFmtId="0" fontId="0" fillId="14" borderId="22" xfId="0" applyFill="1" applyBorder="1"/>
    <xf numFmtId="0" fontId="11" fillId="0" borderId="0" xfId="0" applyFont="1"/>
    <xf numFmtId="0" fontId="0" fillId="0" borderId="49" xfId="0" applyBorder="1"/>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49" fontId="16" fillId="0" borderId="0" xfId="0" applyNumberFormat="1" applyFont="1" applyAlignment="1">
      <alignment horizontal="center" vertical="center"/>
    </xf>
    <xf numFmtId="164" fontId="0" fillId="10" borderId="0" xfId="0" applyNumberFormat="1" applyFill="1" applyAlignment="1">
      <alignment horizontal="center" vertical="center"/>
    </xf>
    <xf numFmtId="0" fontId="0" fillId="6" borderId="0" xfId="0" quotePrefix="1" applyFill="1" applyAlignment="1">
      <alignment horizontal="right"/>
    </xf>
    <xf numFmtId="49" fontId="0" fillId="0" borderId="19" xfId="0" applyNumberFormat="1" applyBorder="1" applyAlignment="1" applyProtection="1">
      <alignment horizontal="center" vertical="center"/>
      <protection locked="0"/>
    </xf>
    <xf numFmtId="0" fontId="0" fillId="6" borderId="21" xfId="0" applyFill="1" applyBorder="1"/>
    <xf numFmtId="0" fontId="0" fillId="6" borderId="45" xfId="0" applyFill="1" applyBorder="1"/>
    <xf numFmtId="0" fontId="0" fillId="6" borderId="22" xfId="0" applyFill="1" applyBorder="1"/>
    <xf numFmtId="0" fontId="29" fillId="0" borderId="0" xfId="0" applyFont="1"/>
    <xf numFmtId="0" fontId="0" fillId="0" borderId="0" xfId="0"/>
    <xf numFmtId="0" fontId="0" fillId="0" borderId="0" xfId="0" quotePrefix="1"/>
    <xf numFmtId="0" fontId="0" fillId="0" borderId="1" xfId="0" applyBorder="1"/>
    <xf numFmtId="0" fontId="0" fillId="2" borderId="21" xfId="0" applyFill="1" applyBorder="1"/>
    <xf numFmtId="0" fontId="0" fillId="2" borderId="45" xfId="0" applyFill="1" applyBorder="1"/>
    <xf numFmtId="0" fontId="12" fillId="0" borderId="0" xfId="0" applyFont="1"/>
    <xf numFmtId="0" fontId="4" fillId="6" borderId="21" xfId="0" applyFont="1" applyFill="1" applyBorder="1"/>
    <xf numFmtId="0" fontId="4" fillId="6" borderId="45" xfId="0" applyFont="1" applyFill="1" applyBorder="1"/>
    <xf numFmtId="0" fontId="4" fillId="6" borderId="22" xfId="0" applyFont="1" applyFill="1" applyBorder="1"/>
    <xf numFmtId="0" fontId="0" fillId="0" borderId="0" xfId="0" applyAlignment="1">
      <alignment vertical="top"/>
    </xf>
    <xf numFmtId="0" fontId="0" fillId="0" borderId="49" xfId="0" applyBorder="1"/>
    <xf numFmtId="0" fontId="11" fillId="0" borderId="0" xfId="0" applyFont="1"/>
    <xf numFmtId="0" fontId="5" fillId="0" borderId="0" xfId="0" applyFont="1"/>
    <xf numFmtId="0" fontId="0" fillId="14" borderId="45" xfId="0" applyFill="1" applyBorder="1"/>
    <xf numFmtId="0" fontId="0" fillId="14" borderId="22" xfId="0" applyFill="1" applyBorder="1"/>
    <xf numFmtId="0" fontId="0" fillId="25" borderId="21" xfId="0" applyFill="1" applyBorder="1"/>
    <xf numFmtId="0" fontId="0" fillId="25" borderId="45" xfId="0" applyFill="1" applyBorder="1"/>
    <xf numFmtId="0" fontId="11" fillId="0" borderId="0" xfId="0" quotePrefix="1" applyFont="1"/>
    <xf numFmtId="0" fontId="16" fillId="0" borderId="0" xfId="0" applyFont="1" applyAlignment="1">
      <alignment horizontal="left"/>
    </xf>
    <xf numFmtId="0" fontId="0" fillId="2" borderId="22" xfId="0" applyFill="1" applyBorder="1"/>
    <xf numFmtId="0" fontId="25" fillId="6" borderId="45" xfId="0" applyFont="1" applyFill="1" applyBorder="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11" fillId="6" borderId="21" xfId="0" applyFont="1" applyFill="1" applyBorder="1"/>
    <xf numFmtId="0" fontId="11" fillId="6" borderId="45" xfId="0" applyFont="1" applyFill="1" applyBorder="1"/>
    <xf numFmtId="164" fontId="50" fillId="0" borderId="0" xfId="0"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xf>
    <xf numFmtId="49" fontId="50" fillId="0" borderId="0" xfId="0" applyNumberFormat="1" applyFont="1" applyAlignment="1">
      <alignment horizontal="center" vertical="center"/>
    </xf>
    <xf numFmtId="0" fontId="50" fillId="0" borderId="0" xfId="0" applyFont="1" applyAlignment="1">
      <alignment horizontal="left"/>
    </xf>
    <xf numFmtId="0" fontId="50" fillId="0" borderId="0" xfId="0" applyFont="1" applyAlignment="1">
      <alignment horizontal="center" vertical="center" wrapText="1"/>
    </xf>
    <xf numFmtId="0" fontId="33" fillId="0" borderId="0" xfId="0" applyFont="1"/>
    <xf numFmtId="0" fontId="0" fillId="0" borderId="1" xfId="0" applyBorder="1"/>
    <xf numFmtId="0" fontId="0" fillId="6" borderId="21" xfId="0" applyFill="1" applyBorder="1"/>
    <xf numFmtId="0" fontId="0" fillId="6" borderId="45" xfId="0" applyFill="1" applyBorder="1"/>
    <xf numFmtId="0" fontId="0" fillId="6" borderId="22" xfId="0" applyFill="1" applyBorder="1"/>
    <xf numFmtId="0" fontId="0" fillId="0" borderId="0" xfId="0" quotePrefix="1"/>
    <xf numFmtId="0" fontId="0" fillId="0" borderId="0" xfId="0"/>
    <xf numFmtId="0" fontId="0" fillId="2" borderId="21" xfId="0" applyFill="1" applyBorder="1"/>
    <xf numFmtId="0" fontId="0" fillId="2" borderId="45" xfId="0" applyFill="1" applyBorder="1"/>
    <xf numFmtId="0" fontId="29" fillId="0" borderId="0" xfId="0" applyFont="1"/>
    <xf numFmtId="0" fontId="0" fillId="25" borderId="21" xfId="0" applyFill="1" applyBorder="1"/>
    <xf numFmtId="0" fontId="0" fillId="25" borderId="45" xfId="0" applyFill="1" applyBorder="1"/>
    <xf numFmtId="0" fontId="5" fillId="0" borderId="0" xfId="0" applyFont="1"/>
    <xf numFmtId="0" fontId="0" fillId="14" borderId="45" xfId="0" applyFill="1" applyBorder="1"/>
    <xf numFmtId="0" fontId="0" fillId="14" borderId="22" xfId="0" applyFill="1" applyBorder="1"/>
    <xf numFmtId="0" fontId="11" fillId="0" borderId="0" xfId="0" applyFont="1"/>
    <xf numFmtId="0" fontId="0" fillId="0" borderId="49" xfId="0" applyBorder="1"/>
    <xf numFmtId="0" fontId="4" fillId="6" borderId="21" xfId="0" applyFont="1" applyFill="1" applyBorder="1"/>
    <xf numFmtId="0" fontId="4" fillId="6" borderId="45" xfId="0" applyFont="1" applyFill="1" applyBorder="1"/>
    <xf numFmtId="0" fontId="4" fillId="6" borderId="22" xfId="0" applyFont="1" applyFill="1" applyBorder="1"/>
    <xf numFmtId="0" fontId="12" fillId="0" borderId="0" xfId="0" applyFont="1"/>
    <xf numFmtId="0" fontId="0" fillId="0" borderId="0" xfId="0" applyAlignment="1">
      <alignment vertical="top"/>
    </xf>
    <xf numFmtId="0" fontId="0" fillId="4" borderId="21" xfId="0" applyFill="1" applyBorder="1"/>
    <xf numFmtId="0" fontId="0" fillId="4" borderId="45" xfId="0" applyFill="1" applyBorder="1"/>
    <xf numFmtId="0" fontId="0" fillId="4" borderId="22"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0" fillId="0" borderId="0" xfId="0" applyAlignment="1">
      <alignment horizontal="center"/>
    </xf>
    <xf numFmtId="0" fontId="11" fillId="0" borderId="38" xfId="0" applyFont="1" applyBorder="1"/>
    <xf numFmtId="0" fontId="25" fillId="6" borderId="45" xfId="0" applyFont="1" applyFill="1" applyBorder="1"/>
    <xf numFmtId="0" fontId="16" fillId="0" borderId="0" xfId="0" applyFont="1" applyAlignment="1">
      <alignment horizontal="left"/>
    </xf>
    <xf numFmtId="0" fontId="11" fillId="0" borderId="0" xfId="0" quotePrefix="1" applyFont="1"/>
    <xf numFmtId="0" fontId="11" fillId="6" borderId="21" xfId="0" applyFont="1" applyFill="1" applyBorder="1"/>
    <xf numFmtId="0" fontId="11" fillId="6" borderId="45" xfId="0" applyFont="1" applyFill="1" applyBorder="1"/>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6" fillId="0" borderId="0" xfId="0" applyFont="1" applyAlignment="1">
      <alignment horizontal="left"/>
    </xf>
    <xf numFmtId="0" fontId="0" fillId="0" borderId="1" xfId="0" applyBorder="1"/>
    <xf numFmtId="0" fontId="0" fillId="0" borderId="0" xfId="0" quotePrefix="1"/>
    <xf numFmtId="0" fontId="29" fillId="0" borderId="0" xfId="0" applyFont="1"/>
    <xf numFmtId="49" fontId="13" fillId="0" borderId="0" xfId="0" applyNumberFormat="1" applyFont="1" applyAlignment="1">
      <alignment horizontal="left"/>
    </xf>
    <xf numFmtId="0" fontId="5" fillId="0" borderId="0" xfId="0" applyFont="1"/>
    <xf numFmtId="0" fontId="0" fillId="14" borderId="45" xfId="0" applyFill="1" applyBorder="1"/>
    <xf numFmtId="0" fontId="0" fillId="14" borderId="22" xfId="0" applyFill="1" applyBorder="1"/>
    <xf numFmtId="0" fontId="0" fillId="0" borderId="49"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164" fontId="11" fillId="0" borderId="3" xfId="0" applyNumberFormat="1" applyFont="1" applyBorder="1" applyAlignment="1">
      <alignment horizontal="center"/>
    </xf>
    <xf numFmtId="0" fontId="12" fillId="0" borderId="16" xfId="0" applyFont="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32" xfId="0" applyBorder="1"/>
    <xf numFmtId="0" fontId="0" fillId="0" borderId="0" xfId="0" quotePrefix="1"/>
    <xf numFmtId="0" fontId="0" fillId="0" borderId="1" xfId="0" applyBorder="1"/>
    <xf numFmtId="0" fontId="0" fillId="0" borderId="35" xfId="0" applyBorder="1"/>
    <xf numFmtId="0" fontId="11" fillId="0" borderId="0" xfId="0" applyFont="1" applyAlignment="1">
      <alignment horizontal="left" vertical="top" wrapText="1"/>
    </xf>
    <xf numFmtId="0" fontId="8" fillId="0" borderId="0" xfId="0" applyFont="1" applyAlignment="1">
      <alignment horizontal="left" vertical="top" wrapText="1"/>
    </xf>
    <xf numFmtId="49" fontId="13" fillId="0" borderId="0" xfId="0" applyNumberFormat="1" applyFont="1" applyAlignment="1">
      <alignment horizontal="left"/>
    </xf>
    <xf numFmtId="0" fontId="0" fillId="0" borderId="0" xfId="0" applyAlignment="1">
      <alignment vertical="top"/>
    </xf>
    <xf numFmtId="0" fontId="0" fillId="0" borderId="49" xfId="0" applyBorder="1"/>
    <xf numFmtId="0" fontId="11" fillId="0" borderId="0" xfId="0" applyFont="1"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applyAlignment="1">
      <alignment horizontal="left" vertical="top" wrapText="1"/>
    </xf>
    <xf numFmtId="0" fontId="0" fillId="0" borderId="0" xfId="0" quotePrefix="1"/>
    <xf numFmtId="164" fontId="0" fillId="0" borderId="59" xfId="0" applyNumberFormat="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6" fillId="0" borderId="0" xfId="0" applyFont="1" applyAlignment="1">
      <alignment horizontal="left"/>
    </xf>
    <xf numFmtId="0" fontId="0" fillId="0" borderId="1" xfId="0" applyBorder="1"/>
    <xf numFmtId="0" fontId="0" fillId="0" borderId="0" xfId="0" quotePrefix="1"/>
    <xf numFmtId="0" fontId="29" fillId="0" borderId="0" xfId="0" applyFont="1"/>
    <xf numFmtId="0" fontId="5" fillId="0" borderId="0" xfId="0" applyFont="1"/>
    <xf numFmtId="0" fontId="0" fillId="14" borderId="45" xfId="0" applyFill="1" applyBorder="1"/>
    <xf numFmtId="0" fontId="0" fillId="14" borderId="22" xfId="0" applyFill="1" applyBorder="1"/>
    <xf numFmtId="0" fontId="0" fillId="0" borderId="49"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6" fillId="0" borderId="0" xfId="0" applyFont="1" applyAlignment="1">
      <alignment horizontal="left"/>
    </xf>
    <xf numFmtId="0" fontId="0" fillId="0" borderId="1" xfId="0" applyBorder="1"/>
    <xf numFmtId="0" fontId="0" fillId="0" borderId="0" xfId="0" quotePrefix="1"/>
    <xf numFmtId="0" fontId="29" fillId="0" borderId="0" xfId="0" applyFont="1"/>
    <xf numFmtId="0" fontId="5" fillId="0" borderId="0" xfId="0" applyFont="1"/>
    <xf numFmtId="0" fontId="0" fillId="14" borderId="45" xfId="0" applyFill="1" applyBorder="1"/>
    <xf numFmtId="0" fontId="0" fillId="14" borderId="22" xfId="0" applyFill="1" applyBorder="1"/>
    <xf numFmtId="0" fontId="0" fillId="0" borderId="49"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14" fontId="4" fillId="0" borderId="45" xfId="0" applyNumberFormat="1" applyFont="1" applyBorder="1" applyAlignment="1" applyProtection="1">
      <alignment vertical="center"/>
      <protection locked="0"/>
    </xf>
    <xf numFmtId="0" fontId="0" fillId="0" borderId="0" xfId="0"/>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12" fillId="0" borderId="0" xfId="0" applyFont="1" applyFill="1"/>
    <xf numFmtId="0" fontId="0" fillId="0" borderId="32" xfId="0" quotePrefix="1" applyBorder="1" applyAlignment="1">
      <alignment horizontal="left"/>
    </xf>
    <xf numFmtId="0" fontId="0" fillId="0" borderId="0" xfId="0" quotePrefix="1" applyBorder="1" applyAlignment="1">
      <alignment horizontal="left"/>
    </xf>
    <xf numFmtId="0" fontId="11" fillId="0" borderId="0" xfId="0" quotePrefix="1" applyFont="1"/>
    <xf numFmtId="0" fontId="0" fillId="0" borderId="0" xfId="0" applyBorder="1"/>
    <xf numFmtId="0" fontId="0" fillId="0" borderId="0" xfId="0" applyFont="1"/>
    <xf numFmtId="0" fontId="0" fillId="0" borderId="1" xfId="0" applyBorder="1"/>
    <xf numFmtId="0" fontId="29" fillId="0" borderId="0" xfId="0" applyFont="1"/>
    <xf numFmtId="0" fontId="0" fillId="0" borderId="49" xfId="0" applyBorder="1"/>
    <xf numFmtId="0" fontId="0" fillId="0" borderId="0" xfId="0" applyAlignment="1">
      <alignment vertical="top"/>
    </xf>
    <xf numFmtId="0" fontId="0" fillId="0" borderId="0" xfId="0" applyAlignment="1">
      <alignment vertical="top" wrapText="1"/>
    </xf>
    <xf numFmtId="0" fontId="12" fillId="0" borderId="0" xfId="0" applyFont="1" applyAlignment="1">
      <alignment vertical="top" wrapText="1"/>
    </xf>
    <xf numFmtId="0" fontId="0" fillId="0" borderId="0" xfId="0"/>
    <xf numFmtId="0" fontId="0" fillId="0" borderId="0" xfId="0" applyBorder="1"/>
    <xf numFmtId="0" fontId="11" fillId="0" borderId="0" xfId="0" quotePrefix="1" applyFont="1"/>
    <xf numFmtId="0" fontId="0" fillId="0" borderId="0" xfId="0" applyAlignment="1">
      <alignment horizontal="center"/>
    </xf>
    <xf numFmtId="0" fontId="16" fillId="10" borderId="0" xfId="0" applyFont="1" applyFill="1" applyBorder="1"/>
    <xf numFmtId="0" fontId="11" fillId="0" borderId="0" xfId="0" quotePrefix="1" applyFont="1" applyAlignment="1">
      <alignment horizontal="right"/>
    </xf>
    <xf numFmtId="164" fontId="0" fillId="0" borderId="0" xfId="0" applyNumberFormat="1" applyBorder="1" applyAlignment="1" applyProtection="1">
      <alignment horizontal="right"/>
      <protection locked="0"/>
    </xf>
    <xf numFmtId="0" fontId="0" fillId="10" borderId="31" xfId="0" applyFill="1" applyBorder="1" applyAlignment="1">
      <alignment horizontal="center"/>
    </xf>
    <xf numFmtId="49" fontId="0" fillId="10" borderId="0" xfId="0" applyNumberFormat="1" applyFill="1" applyBorder="1" applyAlignment="1" applyProtection="1">
      <alignment horizontal="center"/>
      <protection locked="0"/>
    </xf>
    <xf numFmtId="164" fontId="0" fillId="0" borderId="33" xfId="0" applyNumberFormat="1" applyBorder="1" applyProtection="1">
      <protection locked="0"/>
    </xf>
    <xf numFmtId="164" fontId="0" fillId="25" borderId="31" xfId="0" applyNumberFormat="1" applyFill="1" applyBorder="1" applyAlignment="1">
      <alignment horizontal="center" vertical="center"/>
    </xf>
    <xf numFmtId="0" fontId="12" fillId="0" borderId="0" xfId="0" applyFont="1" applyAlignment="1">
      <alignment horizontal="center" vertical="top" wrapText="1"/>
    </xf>
    <xf numFmtId="164" fontId="12" fillId="0" borderId="0" xfId="0" applyNumberFormat="1" applyFont="1" applyAlignment="1">
      <alignment horizontal="center" vertical="top" wrapText="1"/>
    </xf>
    <xf numFmtId="49" fontId="12" fillId="0" borderId="0" xfId="0" applyNumberFormat="1" applyFont="1" applyAlignment="1">
      <alignment horizontal="center" vertical="top" wrapText="1"/>
    </xf>
    <xf numFmtId="0" fontId="29" fillId="0" borderId="0" xfId="0" applyFont="1" applyAlignment="1">
      <alignment vertical="center"/>
    </xf>
    <xf numFmtId="0" fontId="29" fillId="10" borderId="0" xfId="0" applyFont="1" applyFill="1" applyBorder="1"/>
    <xf numFmtId="0" fontId="0" fillId="6" borderId="31" xfId="0" applyFill="1" applyBorder="1" applyAlignment="1">
      <alignment horizontal="center"/>
    </xf>
    <xf numFmtId="0" fontId="0" fillId="6" borderId="21" xfId="0" applyFill="1" applyBorder="1" applyAlignment="1"/>
    <xf numFmtId="0" fontId="0" fillId="6" borderId="45" xfId="0" applyFill="1" applyBorder="1" applyAlignment="1"/>
    <xf numFmtId="164" fontId="16" fillId="0" borderId="0" xfId="0" quotePrefix="1" applyNumberFormat="1" applyFont="1" applyBorder="1"/>
    <xf numFmtId="0" fontId="4" fillId="6" borderId="21" xfId="0" applyFont="1" applyFill="1" applyBorder="1" applyAlignment="1"/>
    <xf numFmtId="0" fontId="4" fillId="6" borderId="31" xfId="0" applyFont="1" applyFill="1" applyBorder="1" applyAlignment="1">
      <alignment horizontal="center"/>
    </xf>
    <xf numFmtId="0" fontId="14" fillId="0" borderId="0" xfId="0" quotePrefix="1" applyFont="1" applyAlignment="1">
      <alignment horizontal="right"/>
    </xf>
    <xf numFmtId="0" fontId="0" fillId="22" borderId="32" xfId="0" applyFill="1" applyBorder="1"/>
    <xf numFmtId="0" fontId="0" fillId="22" borderId="0" xfId="0" applyFill="1" applyBorder="1"/>
    <xf numFmtId="164" fontId="0" fillId="10" borderId="59" xfId="0" applyNumberFormat="1" applyFill="1" applyBorder="1"/>
    <xf numFmtId="164" fontId="0" fillId="0" borderId="11" xfId="0" applyNumberFormat="1" applyBorder="1" applyProtection="1"/>
    <xf numFmtId="0" fontId="4" fillId="13" borderId="0" xfId="0" applyFont="1" applyFill="1" applyAlignment="1">
      <alignment horizontal="center" vertical="center"/>
    </xf>
    <xf numFmtId="0" fontId="14" fillId="13" borderId="0" xfId="0" applyFont="1" applyFill="1" applyAlignment="1">
      <alignment horizontal="center" vertical="center"/>
    </xf>
    <xf numFmtId="0" fontId="51" fillId="9" borderId="0" xfId="0" quotePrefix="1" applyFont="1" applyFill="1" applyAlignment="1">
      <alignment horizontal="center" vertical="center"/>
    </xf>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6" fillId="0" borderId="0" xfId="0" applyFont="1" applyAlignment="1">
      <alignment horizontal="left"/>
    </xf>
    <xf numFmtId="0" fontId="0" fillId="0" borderId="1" xfId="0" applyBorder="1"/>
    <xf numFmtId="0" fontId="0" fillId="0" borderId="0" xfId="0" quotePrefix="1"/>
    <xf numFmtId="0" fontId="29" fillId="0" borderId="0" xfId="0" applyFont="1"/>
    <xf numFmtId="0" fontId="5" fillId="0" borderId="0" xfId="0" applyFont="1"/>
    <xf numFmtId="0" fontId="0" fillId="14" borderId="45" xfId="0" applyFill="1" applyBorder="1"/>
    <xf numFmtId="0" fontId="0" fillId="14" borderId="22" xfId="0" applyFill="1" applyBorder="1"/>
    <xf numFmtId="0" fontId="0" fillId="0" borderId="49"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0" fontId="0" fillId="0" borderId="0" xfId="0" quotePrefix="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5" fillId="0" borderId="0" xfId="0" applyFont="1" applyAlignment="1" applyProtection="1">
      <alignment horizontal="left"/>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0" fillId="0" borderId="40" xfId="0" applyBorder="1"/>
    <xf numFmtId="0" fontId="0" fillId="0" borderId="66" xfId="0" applyBorder="1"/>
    <xf numFmtId="0" fontId="12" fillId="0" borderId="0" xfId="0" applyFont="1"/>
    <xf numFmtId="0" fontId="11" fillId="0" borderId="38" xfId="0" applyFont="1" applyBorder="1"/>
    <xf numFmtId="0" fontId="0" fillId="0" borderId="48" xfId="0" applyBorder="1" applyAlignment="1">
      <alignment horizontal="center"/>
    </xf>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1" fillId="25" borderId="32" xfId="0" applyFont="1" applyFill="1" applyBorder="1"/>
    <xf numFmtId="0" fontId="11" fillId="25" borderId="0" xfId="0" applyFont="1" applyFill="1" applyBorder="1"/>
    <xf numFmtId="0" fontId="11" fillId="20" borderId="48" xfId="0" applyFont="1" applyFill="1" applyBorder="1"/>
    <xf numFmtId="0" fontId="11" fillId="20" borderId="71" xfId="0" applyFont="1" applyFill="1" applyBorder="1"/>
    <xf numFmtId="0" fontId="16" fillId="0" borderId="0" xfId="0" applyFont="1" applyAlignment="1">
      <alignment horizontal="left"/>
    </xf>
    <xf numFmtId="0" fontId="11" fillId="28" borderId="76" xfId="0" quotePrefix="1" applyFont="1" applyFill="1" applyBorder="1"/>
    <xf numFmtId="0" fontId="4" fillId="21" borderId="21" xfId="0" applyFont="1" applyFill="1" applyBorder="1"/>
    <xf numFmtId="0" fontId="4" fillId="21" borderId="22" xfId="0" applyFont="1" applyFill="1" applyBorder="1"/>
    <xf numFmtId="0" fontId="0" fillId="0" borderId="0" xfId="0" applyFont="1"/>
    <xf numFmtId="0" fontId="0" fillId="0" borderId="1" xfId="0" applyBorder="1"/>
    <xf numFmtId="0" fontId="0" fillId="0" borderId="0" xfId="0" quotePrefix="1"/>
    <xf numFmtId="0" fontId="29" fillId="0" borderId="0" xfId="0" applyFont="1"/>
    <xf numFmtId="0" fontId="0" fillId="0" borderId="40" xfId="0" applyBorder="1" applyProtection="1">
      <protection locked="0"/>
    </xf>
    <xf numFmtId="0" fontId="0" fillId="0" borderId="63" xfId="0" applyBorder="1"/>
    <xf numFmtId="0" fontId="0" fillId="0" borderId="41" xfId="0" applyBorder="1"/>
    <xf numFmtId="0" fontId="5" fillId="0" borderId="0" xfId="0" applyFont="1"/>
    <xf numFmtId="0" fontId="0" fillId="0" borderId="40" xfId="0" applyBorder="1" applyAlignment="1">
      <alignment horizontal="center"/>
    </xf>
    <xf numFmtId="0" fontId="0" fillId="0" borderId="41" xfId="0" applyBorder="1" applyAlignment="1">
      <alignment horizontal="center"/>
    </xf>
    <xf numFmtId="0" fontId="0" fillId="14" borderId="45" xfId="0" applyFill="1" applyBorder="1"/>
    <xf numFmtId="0" fontId="0" fillId="14" borderId="22" xfId="0" applyFill="1" applyBorder="1"/>
    <xf numFmtId="0" fontId="0" fillId="0" borderId="52" xfId="0" applyBorder="1"/>
    <xf numFmtId="0" fontId="0" fillId="0" borderId="49" xfId="0" applyBorder="1"/>
    <xf numFmtId="0" fontId="0" fillId="0" borderId="77" xfId="0" applyBorder="1"/>
    <xf numFmtId="0" fontId="0" fillId="0" borderId="63" xfId="0" applyBorder="1" applyAlignment="1">
      <alignment horizontal="center"/>
    </xf>
    <xf numFmtId="0" fontId="0" fillId="0" borderId="38"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0" fontId="16" fillId="0" borderId="0" xfId="0" applyFont="1"/>
    <xf numFmtId="0" fontId="0" fillId="0" borderId="1" xfId="0" applyBorder="1" applyProtection="1">
      <protection locked="0"/>
    </xf>
    <xf numFmtId="0" fontId="11" fillId="0" borderId="0" xfId="0" applyFont="1" applyAlignment="1">
      <alignment horizontal="left" vertical="top" wrapText="1"/>
    </xf>
    <xf numFmtId="0" fontId="8" fillId="0" borderId="0" xfId="0" applyFont="1" applyAlignment="1">
      <alignment horizontal="left" vertical="top" wrapText="1"/>
    </xf>
    <xf numFmtId="0" fontId="0" fillId="0" borderId="0" xfId="0"/>
    <xf numFmtId="0" fontId="11" fillId="0" borderId="0" xfId="0" applyFont="1"/>
    <xf numFmtId="0" fontId="0" fillId="0" borderId="0" xfId="0" applyAlignment="1">
      <alignment horizontal="center"/>
    </xf>
    <xf numFmtId="0" fontId="0" fillId="0" borderId="35" xfId="0" applyBorder="1"/>
    <xf numFmtId="0" fontId="0" fillId="0" borderId="32" xfId="0" applyBorder="1"/>
    <xf numFmtId="49" fontId="13" fillId="0" borderId="0" xfId="0" applyNumberFormat="1" applyFont="1" applyAlignment="1">
      <alignment horizontal="left"/>
    </xf>
    <xf numFmtId="0" fontId="11" fillId="0" borderId="0" xfId="0" applyFont="1" applyBorder="1"/>
    <xf numFmtId="0" fontId="0" fillId="0" borderId="0" xfId="0" applyAlignment="1">
      <alignment horizontal="left" vertical="top" wrapText="1"/>
    </xf>
    <xf numFmtId="0" fontId="0" fillId="0" borderId="0" xfId="0"/>
    <xf numFmtId="0" fontId="0" fillId="2" borderId="22" xfId="0" applyFill="1" applyBorder="1"/>
    <xf numFmtId="0" fontId="0" fillId="0" borderId="0" xfId="0" applyAlignment="1">
      <alignment horizontal="center"/>
    </xf>
    <xf numFmtId="0" fontId="12" fillId="0" borderId="0" xfId="0" applyFont="1"/>
    <xf numFmtId="49" fontId="13" fillId="0" borderId="0" xfId="0" applyNumberFormat="1" applyFont="1" applyAlignment="1">
      <alignment horizontal="left"/>
    </xf>
    <xf numFmtId="0" fontId="11" fillId="11" borderId="2" xfId="0" applyFont="1" applyFill="1" applyBorder="1" applyAlignment="1">
      <alignment horizontal="center"/>
    </xf>
    <xf numFmtId="0" fontId="11" fillId="11" borderId="2" xfId="0" applyFont="1" applyFill="1" applyBorder="1"/>
    <xf numFmtId="164" fontId="14" fillId="11" borderId="2" xfId="0" applyNumberFormat="1" applyFont="1" applyFill="1" applyBorder="1" applyAlignment="1">
      <alignment horizontal="right"/>
    </xf>
    <xf numFmtId="164" fontId="14" fillId="11" borderId="54" xfId="0" applyNumberFormat="1" applyFont="1" applyFill="1" applyBorder="1" applyAlignment="1">
      <alignment horizontal="right"/>
    </xf>
    <xf numFmtId="0" fontId="11" fillId="9" borderId="1" xfId="0" applyFont="1" applyFill="1" applyBorder="1" applyAlignment="1">
      <alignment horizontal="center"/>
    </xf>
    <xf numFmtId="0" fontId="11" fillId="9" borderId="1" xfId="0" applyFont="1" applyFill="1" applyBorder="1"/>
    <xf numFmtId="164" fontId="14" fillId="9" borderId="1" xfId="0" applyNumberFormat="1" applyFont="1" applyFill="1" applyBorder="1" applyAlignment="1">
      <alignment horizontal="right"/>
    </xf>
    <xf numFmtId="164" fontId="14" fillId="9" borderId="34" xfId="0" applyNumberFormat="1" applyFont="1" applyFill="1" applyBorder="1" applyAlignment="1">
      <alignment horizontal="right"/>
    </xf>
    <xf numFmtId="0" fontId="11" fillId="11" borderId="1" xfId="0" applyFont="1" applyFill="1" applyBorder="1" applyAlignment="1">
      <alignment horizontal="center"/>
    </xf>
    <xf numFmtId="0" fontId="11" fillId="11" borderId="1" xfId="0" applyFont="1" applyFill="1" applyBorder="1"/>
    <xf numFmtId="164" fontId="14" fillId="11" borderId="1" xfId="0" applyNumberFormat="1" applyFont="1" applyFill="1" applyBorder="1" applyAlignment="1">
      <alignment horizontal="right"/>
    </xf>
    <xf numFmtId="164" fontId="14" fillId="11" borderId="34" xfId="0" applyNumberFormat="1" applyFont="1" applyFill="1" applyBorder="1" applyAlignment="1">
      <alignment horizontal="right"/>
    </xf>
    <xf numFmtId="0" fontId="0" fillId="0" borderId="0" xfId="0"/>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0" xfId="0" applyAlignment="1">
      <alignment horizontal="center"/>
    </xf>
    <xf numFmtId="0" fontId="12" fillId="0" borderId="0" xfId="0" applyFont="1"/>
    <xf numFmtId="0" fontId="11" fillId="0" borderId="38" xfId="0" applyFont="1" applyBorder="1"/>
    <xf numFmtId="0" fontId="0" fillId="6" borderId="21" xfId="0" applyFill="1" applyBorder="1"/>
    <xf numFmtId="0" fontId="0" fillId="6" borderId="45" xfId="0" applyFill="1" applyBorder="1"/>
    <xf numFmtId="0" fontId="0" fillId="6" borderId="22" xfId="0" applyFill="1" applyBorder="1"/>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0" fontId="16" fillId="0" borderId="0" xfId="0" applyFont="1" applyAlignment="1">
      <alignment horizontal="left"/>
    </xf>
    <xf numFmtId="0" fontId="0" fillId="0" borderId="1" xfId="0" applyBorder="1"/>
    <xf numFmtId="0" fontId="0" fillId="0" borderId="0" xfId="0" quotePrefix="1"/>
    <xf numFmtId="0" fontId="29" fillId="0" borderId="0" xfId="0" applyFont="1"/>
    <xf numFmtId="0" fontId="5" fillId="0" borderId="0" xfId="0" applyFont="1"/>
    <xf numFmtId="0" fontId="0" fillId="14" borderId="45" xfId="0" applyFill="1" applyBorder="1"/>
    <xf numFmtId="0" fontId="0" fillId="14" borderId="22" xfId="0" applyFill="1" applyBorder="1"/>
    <xf numFmtId="0" fontId="0" fillId="0" borderId="49" xfId="0" applyBorder="1"/>
    <xf numFmtId="0" fontId="0" fillId="0" borderId="0" xfId="0" applyAlignment="1">
      <alignment vertical="top"/>
    </xf>
    <xf numFmtId="0" fontId="25" fillId="6" borderId="45" xfId="0" applyFont="1" applyFill="1" applyBorder="1"/>
    <xf numFmtId="0" fontId="11" fillId="6" borderId="21" xfId="0" applyFont="1" applyFill="1" applyBorder="1"/>
    <xf numFmtId="0" fontId="11" fillId="6" borderId="45" xfId="0" applyFont="1" applyFill="1" applyBorder="1"/>
    <xf numFmtId="0" fontId="12" fillId="0" borderId="0" xfId="0" applyFont="1" applyAlignment="1">
      <alignment horizontal="left" vertical="top" wrapText="1"/>
    </xf>
    <xf numFmtId="0" fontId="16" fillId="0" borderId="0" xfId="0" applyFont="1"/>
    <xf numFmtId="0" fontId="0" fillId="0" borderId="0" xfId="0"/>
    <xf numFmtId="0" fontId="16" fillId="0" borderId="0" xfId="0" applyFont="1" applyAlignment="1">
      <alignment horizontal="left"/>
    </xf>
    <xf numFmtId="0" fontId="4" fillId="6" borderId="21" xfId="0" applyFont="1" applyFill="1" applyBorder="1"/>
    <xf numFmtId="0" fontId="4" fillId="6" borderId="45" xfId="0" applyFont="1" applyFill="1" applyBorder="1"/>
    <xf numFmtId="0" fontId="4" fillId="6" borderId="22" xfId="0" applyFont="1" applyFill="1" applyBorder="1"/>
    <xf numFmtId="0" fontId="11" fillId="0" borderId="0" xfId="0" quotePrefix="1" applyFont="1"/>
    <xf numFmtId="0" fontId="11" fillId="0" borderId="0" xfId="0" applyFont="1"/>
    <xf numFmtId="0" fontId="0" fillId="6" borderId="21" xfId="0" applyFill="1" applyBorder="1"/>
    <xf numFmtId="0" fontId="0" fillId="6" borderId="45" xfId="0" applyFill="1" applyBorder="1"/>
    <xf numFmtId="0" fontId="0" fillId="6" borderId="22" xfId="0" applyFill="1" applyBorder="1"/>
    <xf numFmtId="0" fontId="0" fillId="2" borderId="21" xfId="0" applyFill="1" applyBorder="1"/>
    <xf numFmtId="0" fontId="0" fillId="2" borderId="22" xfId="0" applyFill="1" applyBorder="1"/>
    <xf numFmtId="0" fontId="12" fillId="0" borderId="0" xfId="0" applyFont="1"/>
    <xf numFmtId="0" fontId="11" fillId="0" borderId="38" xfId="0" applyFont="1" applyBorder="1"/>
    <xf numFmtId="0" fontId="0" fillId="0" borderId="0" xfId="0" applyAlignment="1">
      <alignment horizontal="center"/>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16" fillId="4" borderId="21" xfId="0" applyFont="1" applyFill="1" applyBorder="1"/>
    <xf numFmtId="0" fontId="16" fillId="4" borderId="45" xfId="0" applyFont="1" applyFill="1" applyBorder="1"/>
    <xf numFmtId="0" fontId="0" fillId="2" borderId="45" xfId="0" applyFill="1" applyBorder="1"/>
    <xf numFmtId="0" fontId="29" fillId="0" borderId="0" xfId="0" applyFont="1"/>
    <xf numFmtId="0" fontId="0" fillId="0" borderId="0" xfId="0" quotePrefix="1"/>
    <xf numFmtId="0" fontId="0" fillId="0" borderId="1" xfId="0" applyBorder="1"/>
    <xf numFmtId="0" fontId="0" fillId="0" borderId="0" xfId="0" applyAlignment="1">
      <alignment vertical="top"/>
    </xf>
    <xf numFmtId="0" fontId="0" fillId="0" borderId="49" xfId="0" applyBorder="1"/>
    <xf numFmtId="0" fontId="5" fillId="0" borderId="0" xfId="0" applyFont="1"/>
    <xf numFmtId="0" fontId="0" fillId="14" borderId="45" xfId="0" applyFill="1" applyBorder="1"/>
    <xf numFmtId="0" fontId="0" fillId="14" borderId="22" xfId="0" applyFill="1" applyBorder="1"/>
    <xf numFmtId="0" fontId="25" fillId="6" borderId="45" xfId="0" applyFont="1" applyFill="1" applyBorder="1"/>
    <xf numFmtId="0" fontId="11" fillId="6" borderId="21" xfId="0" applyFont="1" applyFill="1" applyBorder="1"/>
    <xf numFmtId="0" fontId="11" fillId="6" borderId="45" xfId="0" applyFont="1" applyFill="1" applyBorder="1"/>
    <xf numFmtId="0" fontId="16" fillId="0" borderId="0" xfId="0" applyFont="1"/>
    <xf numFmtId="0" fontId="11" fillId="0" borderId="0" xfId="0" quotePrefix="1" applyFont="1" applyAlignment="1">
      <alignment horizontal="left" vertical="top" wrapText="1"/>
    </xf>
    <xf numFmtId="49" fontId="4" fillId="21" borderId="21" xfId="0" applyNumberFormat="1" applyFont="1" applyFill="1" applyBorder="1" applyAlignment="1">
      <alignment horizontal="left" vertical="top"/>
    </xf>
    <xf numFmtId="49" fontId="4" fillId="21" borderId="45" xfId="0" applyNumberFormat="1" applyFont="1" applyFill="1" applyBorder="1" applyAlignment="1">
      <alignment horizontal="left" vertical="top"/>
    </xf>
    <xf numFmtId="49" fontId="4" fillId="21" borderId="22" xfId="0" applyNumberFormat="1" applyFont="1" applyFill="1" applyBorder="1" applyAlignment="1">
      <alignment horizontal="left" vertical="top"/>
    </xf>
    <xf numFmtId="0" fontId="11" fillId="0" borderId="0" xfId="0" applyFont="1" applyAlignment="1">
      <alignment horizontal="left" vertical="top" wrapText="1"/>
    </xf>
    <xf numFmtId="0" fontId="21" fillId="0" borderId="0" xfId="0" applyFont="1" applyAlignment="1">
      <alignment horizontal="left" vertical="top" wrapText="1"/>
    </xf>
    <xf numFmtId="0" fontId="8" fillId="0" borderId="0" xfId="0" applyFont="1" applyAlignment="1">
      <alignment horizontal="left" vertical="top" wrapText="1"/>
    </xf>
    <xf numFmtId="0" fontId="14" fillId="0" borderId="0" xfId="0" applyFont="1" applyAlignment="1">
      <alignment horizontal="left" vertical="top" wrapText="1"/>
    </xf>
    <xf numFmtId="0" fontId="0" fillId="0" borderId="47" xfId="0" applyBorder="1" applyProtection="1">
      <protection locked="0"/>
    </xf>
    <xf numFmtId="0" fontId="0" fillId="0" borderId="52" xfId="0" applyBorder="1" applyProtection="1">
      <protection locked="0"/>
    </xf>
    <xf numFmtId="0" fontId="0" fillId="0" borderId="74" xfId="0" applyBorder="1" applyProtection="1">
      <protection locked="0"/>
    </xf>
    <xf numFmtId="0" fontId="0" fillId="0" borderId="48" xfId="0" applyBorder="1" applyProtection="1">
      <protection locked="0"/>
    </xf>
    <xf numFmtId="0" fontId="0" fillId="0" borderId="63" xfId="0" applyBorder="1" applyProtection="1">
      <protection locked="0"/>
    </xf>
    <xf numFmtId="0" fontId="0" fillId="0" borderId="4" xfId="0" applyBorder="1" applyProtection="1">
      <protection locked="0"/>
    </xf>
    <xf numFmtId="0" fontId="0" fillId="0" borderId="49" xfId="0" applyBorder="1" applyProtection="1">
      <protection locked="0"/>
    </xf>
    <xf numFmtId="0" fontId="0" fillId="0" borderId="77" xfId="0" applyBorder="1" applyProtection="1">
      <protection locked="0"/>
    </xf>
    <xf numFmtId="0" fontId="0" fillId="0" borderId="38" xfId="0" applyBorder="1" applyProtection="1">
      <protection locked="0"/>
    </xf>
    <xf numFmtId="0" fontId="0" fillId="0" borderId="0" xfId="0"/>
    <xf numFmtId="0" fontId="11" fillId="0" borderId="0" xfId="0" applyFont="1" applyBorder="1" applyAlignment="1">
      <alignment horizontal="left" vertical="center" wrapText="1"/>
    </xf>
    <xf numFmtId="0" fontId="0" fillId="4" borderId="21" xfId="0" applyFill="1" applyBorder="1"/>
    <xf numFmtId="0" fontId="0" fillId="4" borderId="45" xfId="0" applyFill="1" applyBorder="1"/>
    <xf numFmtId="0" fontId="0" fillId="4" borderId="22" xfId="0" applyFill="1" applyBorder="1"/>
    <xf numFmtId="0" fontId="0" fillId="25" borderId="21" xfId="0" applyFill="1" applyBorder="1"/>
    <xf numFmtId="0" fontId="0" fillId="25" borderId="45" xfId="0" applyFill="1" applyBorder="1"/>
    <xf numFmtId="0" fontId="0" fillId="25" borderId="22" xfId="0" applyFill="1" applyBorder="1"/>
    <xf numFmtId="0" fontId="16" fillId="4" borderId="21" xfId="0" applyFont="1" applyFill="1" applyBorder="1"/>
    <xf numFmtId="0" fontId="16" fillId="4" borderId="45" xfId="0" applyFont="1" applyFill="1" applyBorder="1"/>
    <xf numFmtId="0" fontId="16" fillId="4" borderId="22" xfId="0" applyFont="1" applyFill="1" applyBorder="1"/>
    <xf numFmtId="0" fontId="0" fillId="2" borderId="21" xfId="0" applyFill="1" applyBorder="1"/>
    <xf numFmtId="0" fontId="0" fillId="2" borderId="45" xfId="0" applyFill="1" applyBorder="1"/>
    <xf numFmtId="0" fontId="0" fillId="2" borderId="22" xfId="0" applyFill="1" applyBorder="1"/>
    <xf numFmtId="0" fontId="11" fillId="0" borderId="0" xfId="0" applyFont="1"/>
    <xf numFmtId="0" fontId="0" fillId="0" borderId="47" xfId="0" applyBorder="1" applyAlignment="1">
      <alignment horizontal="left"/>
    </xf>
    <xf numFmtId="0" fontId="0" fillId="0" borderId="52" xfId="0" applyBorder="1" applyAlignment="1">
      <alignment horizontal="left"/>
    </xf>
    <xf numFmtId="0" fontId="0" fillId="0" borderId="74" xfId="0" applyBorder="1" applyAlignment="1">
      <alignment horizontal="left"/>
    </xf>
    <xf numFmtId="0" fontId="0" fillId="0" borderId="48" xfId="0" applyBorder="1" applyAlignment="1">
      <alignment horizontal="left"/>
    </xf>
    <xf numFmtId="0" fontId="0" fillId="0" borderId="63" xfId="0" applyBorder="1" applyAlignment="1">
      <alignment horizontal="left"/>
    </xf>
    <xf numFmtId="0" fontId="0" fillId="0" borderId="4" xfId="0" applyBorder="1" applyAlignment="1">
      <alignment horizontal="left"/>
    </xf>
    <xf numFmtId="0" fontId="0" fillId="0" borderId="49" xfId="0" applyBorder="1" applyAlignment="1">
      <alignment horizontal="left"/>
    </xf>
    <xf numFmtId="0" fontId="0" fillId="0" borderId="77" xfId="0" applyBorder="1" applyAlignment="1">
      <alignment horizontal="left"/>
    </xf>
    <xf numFmtId="0" fontId="0" fillId="0" borderId="38" xfId="0" applyBorder="1" applyAlignment="1">
      <alignment horizontal="left"/>
    </xf>
    <xf numFmtId="0" fontId="4" fillId="0" borderId="0" xfId="0" applyFont="1" applyAlignment="1">
      <alignment horizontal="right"/>
    </xf>
    <xf numFmtId="0" fontId="11" fillId="0" borderId="47" xfId="0" applyFont="1" applyBorder="1" applyProtection="1">
      <protection locked="0"/>
    </xf>
    <xf numFmtId="0" fontId="11" fillId="0" borderId="74" xfId="0" applyFont="1" applyBorder="1" applyProtection="1">
      <protection locked="0"/>
    </xf>
    <xf numFmtId="0" fontId="11" fillId="0" borderId="48" xfId="0" applyFont="1" applyBorder="1" applyProtection="1">
      <protection locked="0"/>
    </xf>
    <xf numFmtId="0" fontId="11" fillId="0" borderId="4" xfId="0" applyFont="1" applyBorder="1" applyProtection="1">
      <protection locked="0"/>
    </xf>
    <xf numFmtId="0" fontId="11" fillId="0" borderId="49" xfId="0" applyFont="1" applyBorder="1" applyProtection="1">
      <protection locked="0"/>
    </xf>
    <xf numFmtId="0" fontId="11" fillId="0" borderId="38" xfId="0" applyFont="1" applyBorder="1" applyProtection="1">
      <protection locked="0"/>
    </xf>
    <xf numFmtId="0" fontId="0" fillId="0" borderId="0" xfId="0" applyAlignment="1">
      <alignment horizontal="center"/>
    </xf>
    <xf numFmtId="0" fontId="0" fillId="0" borderId="50" xfId="0" applyBorder="1" applyProtection="1">
      <protection locked="0"/>
    </xf>
    <xf numFmtId="0" fontId="0" fillId="0" borderId="6" xfId="0" applyBorder="1" applyProtection="1">
      <protection locked="0"/>
    </xf>
    <xf numFmtId="0" fontId="0" fillId="0" borderId="40" xfId="0" applyBorder="1"/>
    <xf numFmtId="0" fontId="0" fillId="0" borderId="66" xfId="0" applyBorder="1"/>
    <xf numFmtId="0" fontId="12" fillId="0" borderId="0" xfId="0" applyFont="1"/>
    <xf numFmtId="0" fontId="0" fillId="0" borderId="23" xfId="0" applyBorder="1"/>
    <xf numFmtId="0" fontId="0" fillId="0" borderId="80" xfId="0" applyBorder="1"/>
    <xf numFmtId="0" fontId="11" fillId="0" borderId="49" xfId="0" applyFont="1" applyBorder="1"/>
    <xf numFmtId="0" fontId="11" fillId="0" borderId="38" xfId="0" applyFont="1" applyBorder="1"/>
    <xf numFmtId="0" fontId="11" fillId="0" borderId="48" xfId="0" applyFont="1" applyBorder="1" applyAlignment="1">
      <alignment horizontal="left"/>
    </xf>
    <xf numFmtId="0" fontId="11" fillId="0" borderId="4" xfId="0" applyFont="1" applyBorder="1" applyAlignment="1">
      <alignment horizontal="left"/>
    </xf>
    <xf numFmtId="6" fontId="0" fillId="0" borderId="48" xfId="0" applyNumberFormat="1" applyBorder="1" applyAlignment="1">
      <alignment horizontal="center"/>
    </xf>
    <xf numFmtId="6" fontId="0" fillId="0" borderId="4" xfId="0" applyNumberFormat="1" applyBorder="1" applyAlignment="1">
      <alignment horizontal="center"/>
    </xf>
    <xf numFmtId="0" fontId="12" fillId="0" borderId="0" xfId="0" applyFont="1" applyFill="1"/>
    <xf numFmtId="0" fontId="0" fillId="0" borderId="48" xfId="0" applyBorder="1" applyAlignment="1">
      <alignment horizontal="center"/>
    </xf>
    <xf numFmtId="0" fontId="0" fillId="0" borderId="4" xfId="0" applyBorder="1" applyAlignment="1">
      <alignment horizontal="center"/>
    </xf>
    <xf numFmtId="0" fontId="0" fillId="6" borderId="21" xfId="0" applyFill="1" applyBorder="1"/>
    <xf numFmtId="0" fontId="0" fillId="6" borderId="45" xfId="0" applyFill="1" applyBorder="1"/>
    <xf numFmtId="0" fontId="0" fillId="6" borderId="22" xfId="0" applyFill="1" applyBorder="1"/>
    <xf numFmtId="0" fontId="8" fillId="6" borderId="21" xfId="0" applyFont="1" applyFill="1" applyBorder="1"/>
    <xf numFmtId="0" fontId="8" fillId="6" borderId="45" xfId="0" applyFont="1" applyFill="1" applyBorder="1"/>
    <xf numFmtId="0" fontId="8" fillId="6" borderId="22" xfId="0" applyFont="1" applyFill="1" applyBorder="1"/>
    <xf numFmtId="49" fontId="11" fillId="0" borderId="48" xfId="0" applyNumberFormat="1" applyFont="1" applyBorder="1" applyAlignment="1">
      <alignment horizontal="left"/>
    </xf>
    <xf numFmtId="49" fontId="11" fillId="0" borderId="4" xfId="0" applyNumberFormat="1" applyFont="1" applyBorder="1" applyAlignment="1">
      <alignment horizontal="left"/>
    </xf>
    <xf numFmtId="49" fontId="11" fillId="0" borderId="49" xfId="0" applyNumberFormat="1" applyFont="1" applyBorder="1" applyAlignment="1">
      <alignment horizontal="left"/>
    </xf>
    <xf numFmtId="49" fontId="11" fillId="0" borderId="38" xfId="0" applyNumberFormat="1" applyFont="1" applyBorder="1" applyAlignment="1">
      <alignment horizontal="left"/>
    </xf>
    <xf numFmtId="49" fontId="4" fillId="0" borderId="21" xfId="0" applyNumberFormat="1" applyFont="1" applyBorder="1" applyAlignment="1">
      <alignment horizontal="left"/>
    </xf>
    <xf numFmtId="49" fontId="0" fillId="0" borderId="57" xfId="0" applyNumberFormat="1" applyFont="1" applyBorder="1" applyAlignment="1">
      <alignment horizontal="left"/>
    </xf>
    <xf numFmtId="0" fontId="0" fillId="0" borderId="32" xfId="0" quotePrefix="1" applyBorder="1" applyAlignment="1">
      <alignment horizontal="left"/>
    </xf>
    <xf numFmtId="0" fontId="0" fillId="0" borderId="0" xfId="0" quotePrefix="1" applyBorder="1" applyAlignment="1">
      <alignment horizontal="left"/>
    </xf>
    <xf numFmtId="0" fontId="11" fillId="0" borderId="0" xfId="0" quotePrefix="1" applyFont="1"/>
    <xf numFmtId="0" fontId="4" fillId="6" borderId="21" xfId="0" applyFont="1" applyFill="1" applyBorder="1"/>
    <xf numFmtId="0" fontId="4" fillId="6" borderId="45" xfId="0" applyFont="1" applyFill="1" applyBorder="1"/>
    <xf numFmtId="0" fontId="4" fillId="6" borderId="22" xfId="0" applyFont="1" applyFill="1" applyBorder="1"/>
    <xf numFmtId="49" fontId="4" fillId="19" borderId="21" xfId="0" applyNumberFormat="1" applyFont="1" applyFill="1" applyBorder="1" applyAlignment="1">
      <alignment horizontal="center"/>
    </xf>
    <xf numFmtId="49" fontId="4" fillId="19" borderId="57" xfId="0" applyNumberFormat="1" applyFont="1" applyFill="1" applyBorder="1" applyAlignment="1">
      <alignment horizontal="center"/>
    </xf>
    <xf numFmtId="49" fontId="11" fillId="0" borderId="47" xfId="0" applyNumberFormat="1" applyFont="1" applyBorder="1" applyAlignment="1">
      <alignment horizontal="left"/>
    </xf>
    <xf numFmtId="49" fontId="11" fillId="0" borderId="74" xfId="0" applyNumberFormat="1" applyFont="1" applyBorder="1" applyAlignment="1">
      <alignment horizontal="left"/>
    </xf>
    <xf numFmtId="0" fontId="11" fillId="25" borderId="32" xfId="0" applyFont="1" applyFill="1" applyBorder="1"/>
    <xf numFmtId="0" fontId="11" fillId="25" borderId="0" xfId="0" applyFont="1" applyFill="1" applyBorder="1"/>
    <xf numFmtId="0" fontId="11" fillId="26" borderId="32" xfId="0" applyFont="1" applyFill="1" applyBorder="1"/>
    <xf numFmtId="0" fontId="11" fillId="26" borderId="0" xfId="0" applyFont="1" applyFill="1" applyBorder="1"/>
    <xf numFmtId="0" fontId="11" fillId="21" borderId="40" xfId="0" applyFont="1" applyFill="1" applyBorder="1"/>
    <xf numFmtId="0" fontId="11" fillId="21" borderId="42" xfId="0" applyFont="1" applyFill="1" applyBorder="1"/>
    <xf numFmtId="0" fontId="0" fillId="0" borderId="0" xfId="0" applyBorder="1"/>
    <xf numFmtId="0" fontId="11" fillId="20" borderId="48" xfId="0" applyFont="1" applyFill="1" applyBorder="1"/>
    <xf numFmtId="0" fontId="11" fillId="20" borderId="71" xfId="0" applyFont="1" applyFill="1" applyBorder="1"/>
    <xf numFmtId="0" fontId="16" fillId="0" borderId="0" xfId="0" quotePrefix="1" applyFont="1" applyAlignment="1">
      <alignment horizontal="left"/>
    </xf>
    <xf numFmtId="0" fontId="16" fillId="0" borderId="0" xfId="0" applyFont="1" applyAlignment="1">
      <alignment horizontal="left"/>
    </xf>
    <xf numFmtId="0" fontId="11" fillId="5" borderId="48" xfId="0" applyFont="1" applyFill="1" applyBorder="1"/>
    <xf numFmtId="0" fontId="11" fillId="5" borderId="71" xfId="0" applyFont="1" applyFill="1" applyBorder="1"/>
    <xf numFmtId="0" fontId="11" fillId="28" borderId="55" xfId="0" quotePrefix="1" applyFont="1" applyFill="1" applyBorder="1"/>
    <xf numFmtId="0" fontId="11" fillId="28" borderId="76" xfId="0" quotePrefix="1" applyFont="1" applyFill="1" applyBorder="1"/>
    <xf numFmtId="0" fontId="4" fillId="21" borderId="21" xfId="0" applyFont="1" applyFill="1" applyBorder="1"/>
    <xf numFmtId="0" fontId="4" fillId="21" borderId="22" xfId="0" applyFont="1" applyFill="1" applyBorder="1"/>
    <xf numFmtId="0" fontId="11" fillId="13" borderId="47" xfId="0" applyFont="1" applyFill="1" applyBorder="1"/>
    <xf numFmtId="0" fontId="11" fillId="13" borderId="43" xfId="0" applyFont="1" applyFill="1" applyBorder="1"/>
    <xf numFmtId="0" fontId="12" fillId="2" borderId="21" xfId="0" applyFont="1" applyFill="1" applyBorder="1" applyAlignment="1">
      <alignment vertical="center" wrapText="1"/>
    </xf>
    <xf numFmtId="0" fontId="12" fillId="2" borderId="45" xfId="0" applyFont="1" applyFill="1" applyBorder="1" applyAlignment="1">
      <alignment vertical="center" wrapText="1"/>
    </xf>
    <xf numFmtId="0" fontId="12" fillId="2" borderId="22" xfId="0" applyFont="1" applyFill="1" applyBorder="1" applyAlignment="1">
      <alignment vertical="center" wrapText="1"/>
    </xf>
    <xf numFmtId="0" fontId="0" fillId="0" borderId="0" xfId="0" applyFont="1"/>
    <xf numFmtId="0" fontId="42" fillId="0" borderId="41" xfId="0" applyFont="1" applyBorder="1" applyAlignment="1">
      <alignment horizontal="left"/>
    </xf>
    <xf numFmtId="0" fontId="42" fillId="0" borderId="41" xfId="0" applyFont="1" applyBorder="1" applyProtection="1">
      <protection locked="0"/>
    </xf>
    <xf numFmtId="0" fontId="0" fillId="0" borderId="1" xfId="0" applyBorder="1"/>
    <xf numFmtId="0" fontId="0" fillId="0" borderId="5" xfId="0" applyBorder="1"/>
    <xf numFmtId="0" fontId="0" fillId="0" borderId="3" xfId="0" applyBorder="1"/>
    <xf numFmtId="0" fontId="0" fillId="0" borderId="7" xfId="0" applyBorder="1"/>
    <xf numFmtId="0" fontId="0" fillId="6" borderId="21" xfId="0" applyFill="1" applyBorder="1" applyAlignment="1">
      <alignment horizontal="left"/>
    </xf>
    <xf numFmtId="0" fontId="0" fillId="6" borderId="45" xfId="0" applyFill="1" applyBorder="1" applyAlignment="1">
      <alignment horizontal="left"/>
    </xf>
    <xf numFmtId="0" fontId="0" fillId="6" borderId="22" xfId="0" applyFill="1" applyBorder="1" applyAlignment="1">
      <alignment horizontal="left"/>
    </xf>
    <xf numFmtId="0" fontId="0" fillId="0" borderId="12" xfId="0" applyBorder="1"/>
    <xf numFmtId="0" fontId="0" fillId="0" borderId="20" xfId="0" applyBorder="1"/>
    <xf numFmtId="0" fontId="0" fillId="0" borderId="36" xfId="0" applyBorder="1"/>
    <xf numFmtId="0" fontId="0" fillId="0" borderId="35" xfId="0" applyBorder="1"/>
    <xf numFmtId="0" fontId="0" fillId="0" borderId="56" xfId="0" applyBorder="1"/>
    <xf numFmtId="0" fontId="0" fillId="0" borderId="2" xfId="0" applyBorder="1"/>
    <xf numFmtId="0" fontId="0" fillId="29" borderId="21" xfId="0" applyFill="1" applyBorder="1"/>
    <xf numFmtId="0" fontId="0" fillId="29" borderId="45" xfId="0" applyFill="1" applyBorder="1"/>
    <xf numFmtId="0" fontId="0" fillId="0" borderId="32" xfId="0" quotePrefix="1" applyBorder="1"/>
    <xf numFmtId="0" fontId="0" fillId="0" borderId="0" xfId="0" quotePrefix="1"/>
    <xf numFmtId="0" fontId="0" fillId="0" borderId="72" xfId="0" quotePrefix="1" applyBorder="1"/>
    <xf numFmtId="0" fontId="0" fillId="0" borderId="9" xfId="0" applyBorder="1"/>
    <xf numFmtId="0" fontId="0" fillId="0" borderId="13" xfId="0" applyBorder="1"/>
    <xf numFmtId="0" fontId="0" fillId="0" borderId="36" xfId="0" applyBorder="1"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11" fillId="15" borderId="12" xfId="0" applyFont="1" applyFill="1" applyBorder="1" applyAlignment="1">
      <alignment horizontal="center"/>
    </xf>
    <xf numFmtId="0" fontId="11" fillId="15" borderId="20" xfId="0" applyFont="1" applyFill="1" applyBorder="1" applyAlignment="1">
      <alignment horizontal="center"/>
    </xf>
    <xf numFmtId="0" fontId="0" fillId="0" borderId="39" xfId="0" applyBorder="1" applyAlignment="1">
      <alignment horizontal="right"/>
    </xf>
    <xf numFmtId="0" fontId="11" fillId="0" borderId="41" xfId="0" applyFont="1" applyBorder="1" applyAlignment="1">
      <alignment horizontal="center" vertical="center"/>
    </xf>
    <xf numFmtId="0" fontId="29" fillId="0" borderId="0" xfId="0" applyFont="1"/>
    <xf numFmtId="0" fontId="4" fillId="0" borderId="0" xfId="0" applyFont="1" applyAlignment="1">
      <alignment horizontal="left"/>
    </xf>
    <xf numFmtId="0" fontId="0" fillId="0" borderId="32" xfId="0" applyBorder="1"/>
    <xf numFmtId="0" fontId="0" fillId="0" borderId="29" xfId="0" applyBorder="1"/>
    <xf numFmtId="0" fontId="0" fillId="0" borderId="40" xfId="0" applyBorder="1" applyProtection="1">
      <protection locked="0"/>
    </xf>
    <xf numFmtId="0" fontId="0" fillId="0" borderId="41" xfId="0" applyBorder="1" applyProtection="1">
      <protection locked="0"/>
    </xf>
    <xf numFmtId="0" fontId="0" fillId="0" borderId="66" xfId="0" applyBorder="1" applyProtection="1">
      <protection locked="0"/>
    </xf>
    <xf numFmtId="0" fontId="11" fillId="4" borderId="12" xfId="0" applyFont="1" applyFill="1" applyBorder="1"/>
    <xf numFmtId="0" fontId="11" fillId="4" borderId="20" xfId="0" applyFont="1" applyFill="1" applyBorder="1"/>
    <xf numFmtId="0" fontId="0" fillId="0" borderId="21" xfId="0" applyBorder="1"/>
    <xf numFmtId="0" fontId="0" fillId="0" borderId="45" xfId="0" applyBorder="1"/>
    <xf numFmtId="0" fontId="4" fillId="0" borderId="23" xfId="0" applyFont="1" applyBorder="1" applyAlignment="1">
      <alignment horizontal="left"/>
    </xf>
    <xf numFmtId="0" fontId="4" fillId="0" borderId="39" xfId="0" applyFont="1" applyBorder="1" applyAlignment="1">
      <alignment horizontal="left"/>
    </xf>
    <xf numFmtId="0" fontId="0" fillId="0" borderId="63" xfId="0" applyBorder="1"/>
    <xf numFmtId="0" fontId="11" fillId="14" borderId="5" xfId="0" applyFont="1" applyFill="1" applyBorder="1"/>
    <xf numFmtId="0" fontId="11" fillId="14" borderId="63" xfId="0" applyFont="1" applyFill="1" applyBorder="1"/>
    <xf numFmtId="0" fontId="0" fillId="14" borderId="5" xfId="0" applyFill="1" applyBorder="1"/>
    <xf numFmtId="0" fontId="0" fillId="14" borderId="63" xfId="0" applyFill="1" applyBorder="1"/>
    <xf numFmtId="0" fontId="0" fillId="15" borderId="9" xfId="0" applyFill="1" applyBorder="1"/>
    <xf numFmtId="0" fontId="0" fillId="15" borderId="76" xfId="0" applyFill="1" applyBorder="1"/>
    <xf numFmtId="0" fontId="0" fillId="0" borderId="21" xfId="0" applyFill="1" applyBorder="1"/>
    <xf numFmtId="0" fontId="0" fillId="0" borderId="45" xfId="0" applyFill="1" applyBorder="1"/>
    <xf numFmtId="0" fontId="0" fillId="0" borderId="72" xfId="0" applyBorder="1"/>
    <xf numFmtId="0" fontId="0" fillId="0" borderId="39" xfId="0" applyFill="1" applyBorder="1"/>
    <xf numFmtId="0" fontId="9" fillId="0" borderId="0" xfId="0" applyFont="1" applyFill="1" applyBorder="1" applyAlignment="1">
      <alignment horizontal="right"/>
    </xf>
    <xf numFmtId="0" fontId="9" fillId="0" borderId="0" xfId="0" applyFont="1" applyFill="1" applyBorder="1"/>
    <xf numFmtId="0" fontId="9" fillId="0" borderId="41" xfId="0" applyFont="1" applyBorder="1" applyAlignment="1">
      <alignment horizontal="left"/>
    </xf>
    <xf numFmtId="49" fontId="9" fillId="0" borderId="21" xfId="0" quotePrefix="1" applyNumberFormat="1" applyFont="1" applyBorder="1" applyAlignment="1">
      <alignment horizontal="center"/>
    </xf>
    <xf numFmtId="49" fontId="5" fillId="0" borderId="45" xfId="0" quotePrefix="1" applyNumberFormat="1" applyFont="1" applyBorder="1" applyAlignment="1">
      <alignment horizontal="center"/>
    </xf>
    <xf numFmtId="49" fontId="5" fillId="0" borderId="22" xfId="0" quotePrefix="1" applyNumberFormat="1" applyFont="1" applyBorder="1" applyAlignment="1">
      <alignment horizontal="center"/>
    </xf>
    <xf numFmtId="49" fontId="9" fillId="0" borderId="45" xfId="0" quotePrefix="1" applyNumberFormat="1" applyFont="1" applyBorder="1" applyAlignment="1">
      <alignment horizontal="center"/>
    </xf>
    <xf numFmtId="49" fontId="9" fillId="0" borderId="22" xfId="0" quotePrefix="1" applyNumberFormat="1" applyFont="1" applyBorder="1" applyAlignment="1">
      <alignment horizontal="center"/>
    </xf>
    <xf numFmtId="44" fontId="4" fillId="0" borderId="23" xfId="0" applyNumberFormat="1" applyFont="1" applyBorder="1" applyAlignment="1">
      <alignment horizontal="center"/>
    </xf>
    <xf numFmtId="44" fontId="4" fillId="0" borderId="24" xfId="0" applyNumberFormat="1" applyFont="1" applyBorder="1" applyAlignment="1">
      <alignment horizontal="center"/>
    </xf>
    <xf numFmtId="0" fontId="21" fillId="0" borderId="0" xfId="0" applyFont="1" applyAlignment="1">
      <alignment horizontal="center"/>
    </xf>
    <xf numFmtId="0" fontId="11" fillId="0" borderId="0" xfId="0" applyFont="1" applyAlignment="1">
      <alignment vertical="top" wrapText="1"/>
    </xf>
    <xf numFmtId="0" fontId="11" fillId="0" borderId="0" xfId="0" applyFont="1" applyAlignment="1">
      <alignment horizontal="left" vertical="top"/>
    </xf>
    <xf numFmtId="0" fontId="14" fillId="0" borderId="0" xfId="0" applyFont="1" applyAlignment="1">
      <alignment horizontal="left" vertical="top"/>
    </xf>
    <xf numFmtId="0" fontId="9" fillId="0" borderId="0" xfId="0" applyFont="1" applyAlignment="1">
      <alignment horizontal="left" vertical="center" wrapText="1"/>
    </xf>
    <xf numFmtId="49" fontId="11" fillId="0" borderId="0" xfId="0" quotePrefix="1" applyNumberFormat="1" applyFont="1" applyAlignment="1">
      <alignment horizontal="left" vertical="top" wrapText="1"/>
    </xf>
    <xf numFmtId="49" fontId="13" fillId="0" borderId="0" xfId="0" applyNumberFormat="1" applyFont="1" applyAlignment="1">
      <alignment horizontal="left"/>
    </xf>
    <xf numFmtId="0" fontId="0" fillId="21" borderId="1" xfId="0" applyFill="1" applyBorder="1" applyAlignment="1">
      <alignment vertical="center"/>
    </xf>
    <xf numFmtId="0" fontId="0" fillId="3" borderId="5" xfId="0" applyFill="1" applyBorder="1" applyAlignment="1">
      <alignment horizontal="left" vertical="center"/>
    </xf>
    <xf numFmtId="0" fontId="0" fillId="3" borderId="63" xfId="0" applyFill="1" applyBorder="1" applyAlignment="1">
      <alignment horizontal="left" vertical="center"/>
    </xf>
    <xf numFmtId="0" fontId="0" fillId="3" borderId="4" xfId="0" applyFill="1" applyBorder="1" applyAlignment="1">
      <alignment horizontal="left" vertical="center"/>
    </xf>
    <xf numFmtId="0" fontId="0" fillId="0" borderId="33" xfId="0" applyBorder="1"/>
    <xf numFmtId="0" fontId="0" fillId="0" borderId="41" xfId="0" applyBorder="1"/>
    <xf numFmtId="0" fontId="0" fillId="0" borderId="42" xfId="0" applyBorder="1"/>
    <xf numFmtId="0" fontId="16" fillId="0" borderId="0" xfId="0" applyFont="1" applyBorder="1"/>
    <xf numFmtId="0" fontId="5" fillId="0" borderId="0" xfId="0" applyFont="1"/>
    <xf numFmtId="0" fontId="12" fillId="0" borderId="39" xfId="0" applyFont="1" applyBorder="1" applyAlignment="1">
      <alignment vertical="top"/>
    </xf>
    <xf numFmtId="0" fontId="0" fillId="0" borderId="39" xfId="0" applyBorder="1"/>
    <xf numFmtId="0" fontId="12" fillId="0" borderId="39" xfId="0" applyFont="1" applyBorder="1"/>
    <xf numFmtId="0" fontId="12" fillId="0" borderId="39" xfId="0" applyFont="1" applyBorder="1" applyAlignment="1">
      <alignment horizontal="left" vertical="top"/>
    </xf>
    <xf numFmtId="0" fontId="11" fillId="22" borderId="21" xfId="0" applyFont="1" applyFill="1" applyBorder="1"/>
    <xf numFmtId="0" fontId="11" fillId="22" borderId="45" xfId="0" applyFont="1" applyFill="1" applyBorder="1"/>
    <xf numFmtId="0" fontId="11" fillId="22" borderId="22" xfId="0" applyFont="1" applyFill="1" applyBorder="1"/>
    <xf numFmtId="0" fontId="0" fillId="0" borderId="39" xfId="0" applyFill="1" applyBorder="1" applyAlignment="1">
      <alignment horizontal="right"/>
    </xf>
    <xf numFmtId="0" fontId="0" fillId="0" borderId="24" xfId="0" applyFill="1" applyBorder="1" applyAlignment="1">
      <alignment horizontal="right"/>
    </xf>
    <xf numFmtId="0" fontId="0" fillId="6" borderId="40" xfId="0" applyFill="1" applyBorder="1" applyAlignment="1">
      <alignment horizontal="left"/>
    </xf>
    <xf numFmtId="0" fontId="0" fillId="6" borderId="41" xfId="0" applyFill="1" applyBorder="1" applyAlignment="1">
      <alignment horizontal="left"/>
    </xf>
    <xf numFmtId="0" fontId="0" fillId="0" borderId="0" xfId="0" applyBorder="1" applyAlignment="1">
      <alignment horizontal="right"/>
    </xf>
    <xf numFmtId="0" fontId="0" fillId="0" borderId="33" xfId="0" applyBorder="1" applyAlignment="1">
      <alignment horizontal="right"/>
    </xf>
    <xf numFmtId="0" fontId="0" fillId="0" borderId="41" xfId="0" applyFill="1" applyBorder="1" applyAlignment="1">
      <alignment horizontal="right"/>
    </xf>
    <xf numFmtId="0" fontId="0" fillId="0" borderId="42" xfId="0" applyFill="1" applyBorder="1" applyAlignment="1">
      <alignment horizontal="right"/>
    </xf>
    <xf numFmtId="0" fontId="0" fillId="0" borderId="32" xfId="0" applyBorder="1" applyAlignment="1">
      <alignment horizontal="center"/>
    </xf>
    <xf numFmtId="0" fontId="0" fillId="0" borderId="0"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21" xfId="0" applyBorder="1" applyAlignment="1">
      <alignment horizontal="left"/>
    </xf>
    <xf numFmtId="0" fontId="0" fillId="0" borderId="45" xfId="0" applyBorder="1" applyAlignment="1">
      <alignment horizontal="left"/>
    </xf>
    <xf numFmtId="0" fontId="0" fillId="0" borderId="22" xfId="0" applyBorder="1" applyAlignment="1">
      <alignment horizontal="left"/>
    </xf>
    <xf numFmtId="0" fontId="12" fillId="0" borderId="0" xfId="0" applyFont="1" applyBorder="1" applyAlignment="1">
      <alignment horizontal="left" vertical="top"/>
    </xf>
    <xf numFmtId="0" fontId="0" fillId="14" borderId="21" xfId="0" applyFill="1" applyBorder="1"/>
    <xf numFmtId="0" fontId="0" fillId="14" borderId="45" xfId="0" applyFill="1" applyBorder="1"/>
    <xf numFmtId="0" fontId="0" fillId="14" borderId="22" xfId="0" applyFill="1" applyBorder="1"/>
    <xf numFmtId="0" fontId="4" fillId="14" borderId="21" xfId="0" applyFont="1" applyFill="1" applyBorder="1" applyAlignment="1">
      <alignment horizontal="left"/>
    </xf>
    <xf numFmtId="0" fontId="4" fillId="14" borderId="45" xfId="0" applyFont="1" applyFill="1" applyBorder="1" applyAlignment="1">
      <alignment horizontal="left"/>
    </xf>
    <xf numFmtId="0" fontId="0" fillId="0" borderId="47" xfId="0" applyBorder="1"/>
    <xf numFmtId="0" fontId="0" fillId="0" borderId="52" xfId="0" applyBorder="1"/>
    <xf numFmtId="0" fontId="11" fillId="14" borderId="49" xfId="0" applyFont="1" applyFill="1" applyBorder="1"/>
    <xf numFmtId="0" fontId="11" fillId="14" borderId="77" xfId="0" applyFont="1" applyFill="1" applyBorder="1"/>
    <xf numFmtId="0" fontId="0" fillId="27" borderId="21" xfId="0" applyFill="1" applyBorder="1"/>
    <xf numFmtId="0" fontId="0" fillId="27" borderId="45" xfId="0" applyFill="1" applyBorder="1"/>
    <xf numFmtId="0" fontId="0" fillId="27" borderId="22" xfId="0" applyFill="1" applyBorder="1"/>
    <xf numFmtId="0" fontId="22" fillId="0" borderId="0" xfId="0" applyFont="1" applyFill="1" applyBorder="1" applyAlignment="1">
      <alignment horizontal="left" vertical="top"/>
    </xf>
    <xf numFmtId="0" fontId="12" fillId="0" borderId="0" xfId="0" applyFont="1" applyBorder="1" applyAlignment="1">
      <alignment horizontal="left"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xf numFmtId="0" fontId="0" fillId="0" borderId="49" xfId="0" applyBorder="1"/>
    <xf numFmtId="0" fontId="0" fillId="0" borderId="77" xfId="0" applyBorder="1"/>
    <xf numFmtId="0" fontId="0" fillId="0" borderId="50" xfId="0" applyBorder="1" applyAlignment="1">
      <alignment horizontal="left"/>
    </xf>
    <xf numFmtId="0" fontId="0" fillId="0" borderId="10" xfId="0" applyBorder="1" applyAlignment="1">
      <alignment horizontal="left"/>
    </xf>
    <xf numFmtId="0" fontId="0" fillId="0" borderId="48" xfId="0" applyBorder="1"/>
    <xf numFmtId="6" fontId="0" fillId="0" borderId="63" xfId="0" applyNumberFormat="1" applyBorder="1" applyAlignment="1">
      <alignment horizontal="center"/>
    </xf>
    <xf numFmtId="6" fontId="0" fillId="0" borderId="49" xfId="0" applyNumberFormat="1" applyBorder="1" applyAlignment="1">
      <alignment horizontal="center"/>
    </xf>
    <xf numFmtId="6" fontId="0" fillId="0" borderId="77" xfId="0" applyNumberFormat="1" applyBorder="1" applyAlignment="1">
      <alignment horizontal="center"/>
    </xf>
    <xf numFmtId="0" fontId="0" fillId="0" borderId="63" xfId="0" applyBorder="1" applyAlignment="1">
      <alignment horizontal="center"/>
    </xf>
    <xf numFmtId="49" fontId="16" fillId="0" borderId="41" xfId="0" applyNumberFormat="1" applyFont="1" applyBorder="1" applyAlignment="1">
      <alignment horizontal="right"/>
    </xf>
    <xf numFmtId="0" fontId="12" fillId="0" borderId="0" xfId="0" applyFont="1" applyFill="1" applyBorder="1" applyAlignment="1">
      <alignment horizontal="left" wrapText="1"/>
    </xf>
    <xf numFmtId="0" fontId="14" fillId="0" borderId="0" xfId="0" applyFont="1" applyFill="1" applyBorder="1" applyAlignment="1">
      <alignment horizontal="left" vertical="top"/>
    </xf>
    <xf numFmtId="0" fontId="0" fillId="0" borderId="38" xfId="0" applyBorder="1"/>
    <xf numFmtId="0" fontId="0" fillId="5" borderId="58" xfId="0" applyFill="1" applyBorder="1"/>
    <xf numFmtId="0" fontId="0" fillId="5" borderId="62" xfId="0" applyFill="1" applyBorder="1"/>
    <xf numFmtId="0" fontId="0" fillId="5" borderId="51" xfId="0" applyFill="1" applyBorder="1"/>
    <xf numFmtId="0" fontId="12" fillId="0" borderId="32" xfId="0" quotePrefix="1" applyFont="1" applyBorder="1"/>
    <xf numFmtId="0" fontId="12" fillId="0" borderId="0" xfId="0" applyFont="1" applyBorder="1"/>
    <xf numFmtId="0" fontId="9" fillId="0" borderId="32" xfId="0" quotePrefix="1" applyFont="1" applyFill="1" applyBorder="1"/>
    <xf numFmtId="0" fontId="16" fillId="0" borderId="35" xfId="0" applyFont="1" applyBorder="1"/>
    <xf numFmtId="0" fontId="16" fillId="0" borderId="1" xfId="0" applyFont="1" applyBorder="1"/>
    <xf numFmtId="0" fontId="12" fillId="0" borderId="32" xfId="0" applyFont="1" applyBorder="1"/>
    <xf numFmtId="0" fontId="16" fillId="0" borderId="56" xfId="0" applyFont="1" applyBorder="1"/>
    <xf numFmtId="0" fontId="16" fillId="0" borderId="2" xfId="0" applyFont="1" applyBorder="1"/>
    <xf numFmtId="0" fontId="12" fillId="0" borderId="32" xfId="0" applyFont="1" applyBorder="1" applyAlignment="1">
      <alignment vertical="top"/>
    </xf>
    <xf numFmtId="0" fontId="0" fillId="0" borderId="0" xfId="0" applyAlignment="1">
      <alignment vertical="top"/>
    </xf>
    <xf numFmtId="0" fontId="0" fillId="0" borderId="0" xfId="0" quotePrefix="1" applyBorder="1"/>
    <xf numFmtId="0" fontId="4" fillId="6" borderId="21" xfId="0" applyFont="1" applyFill="1" applyBorder="1" applyAlignment="1">
      <alignment horizontal="left"/>
    </xf>
    <xf numFmtId="0" fontId="4" fillId="6" borderId="45" xfId="0" applyFont="1" applyFill="1" applyBorder="1" applyAlignment="1">
      <alignment horizontal="left"/>
    </xf>
    <xf numFmtId="0" fontId="4" fillId="6" borderId="22" xfId="0" applyFont="1" applyFill="1" applyBorder="1" applyAlignment="1">
      <alignment horizontal="left"/>
    </xf>
    <xf numFmtId="0" fontId="0" fillId="20" borderId="12" xfId="0" applyFill="1" applyBorder="1"/>
    <xf numFmtId="0" fontId="0" fillId="20" borderId="20" xfId="0" applyFill="1" applyBorder="1"/>
    <xf numFmtId="0" fontId="16" fillId="0" borderId="36" xfId="0" applyFont="1" applyBorder="1"/>
    <xf numFmtId="0" fontId="16" fillId="0" borderId="3" xfId="0" applyFont="1" applyBorder="1"/>
    <xf numFmtId="0" fontId="12" fillId="0" borderId="0" xfId="0" applyFont="1" applyAlignment="1">
      <alignment vertical="top"/>
    </xf>
    <xf numFmtId="0" fontId="4" fillId="0" borderId="56" xfId="0" applyFont="1" applyFill="1" applyBorder="1"/>
    <xf numFmtId="0" fontId="4" fillId="0" borderId="2" xfId="0" applyFont="1" applyFill="1" applyBorder="1"/>
    <xf numFmtId="0" fontId="12" fillId="0" borderId="32" xfId="0" applyFont="1" applyFill="1" applyBorder="1"/>
    <xf numFmtId="0" fontId="12" fillId="0" borderId="0" xfId="0" applyFont="1" applyFill="1" applyBorder="1"/>
    <xf numFmtId="0" fontId="4" fillId="2" borderId="12" xfId="0" applyFont="1" applyFill="1" applyBorder="1"/>
    <xf numFmtId="0" fontId="4" fillId="2" borderId="20" xfId="0" applyFont="1" applyFill="1" applyBorder="1"/>
    <xf numFmtId="0" fontId="0" fillId="0" borderId="32" xfId="0" quotePrefix="1" applyFill="1" applyBorder="1" applyAlignment="1">
      <alignment horizontal="left"/>
    </xf>
    <xf numFmtId="0" fontId="0" fillId="0" borderId="0" xfId="0" quotePrefix="1" applyFill="1" applyBorder="1" applyAlignment="1">
      <alignment horizontal="left"/>
    </xf>
    <xf numFmtId="0" fontId="4" fillId="0" borderId="0" xfId="0" applyFont="1" applyFill="1" applyBorder="1"/>
    <xf numFmtId="0" fontId="0" fillId="2" borderId="12" xfId="0" applyFont="1" applyFill="1" applyBorder="1"/>
    <xf numFmtId="0" fontId="0" fillId="2" borderId="20" xfId="0" applyFont="1" applyFill="1" applyBorder="1"/>
    <xf numFmtId="0" fontId="4" fillId="0" borderId="36" xfId="0" applyFont="1" applyFill="1" applyBorder="1"/>
    <xf numFmtId="0" fontId="4" fillId="0" borderId="3" xfId="0" applyFont="1" applyFill="1" applyBorder="1"/>
    <xf numFmtId="0" fontId="4" fillId="0" borderId="35" xfId="0" applyFont="1" applyFill="1" applyBorder="1"/>
    <xf numFmtId="0" fontId="4" fillId="0" borderId="1" xfId="0" applyFont="1" applyFill="1" applyBorder="1"/>
    <xf numFmtId="0" fontId="12" fillId="0" borderId="32" xfId="0" applyFont="1" applyFill="1" applyBorder="1" applyAlignment="1">
      <alignment vertical="top"/>
    </xf>
    <xf numFmtId="0" fontId="12" fillId="0" borderId="0" xfId="0" applyFont="1" applyFill="1" applyBorder="1" applyAlignment="1">
      <alignment vertical="top"/>
    </xf>
    <xf numFmtId="0" fontId="25" fillId="6" borderId="21" xfId="0" applyFont="1" applyFill="1" applyBorder="1"/>
    <xf numFmtId="0" fontId="25" fillId="6" borderId="45" xfId="0" applyFont="1" applyFill="1" applyBorder="1"/>
    <xf numFmtId="0" fontId="25" fillId="6" borderId="22" xfId="0" applyFont="1" applyFill="1" applyBorder="1"/>
    <xf numFmtId="0" fontId="0" fillId="0" borderId="0" xfId="0" quotePrefix="1" applyFont="1" applyAlignment="1">
      <alignment vertical="top"/>
    </xf>
    <xf numFmtId="0" fontId="0" fillId="0" borderId="0" xfId="0" applyFont="1" applyAlignment="1">
      <alignment vertical="top"/>
    </xf>
    <xf numFmtId="0" fontId="11" fillId="6" borderId="21" xfId="0" applyFont="1" applyFill="1" applyBorder="1"/>
    <xf numFmtId="0" fontId="11" fillId="6" borderId="45" xfId="0" applyFont="1" applyFill="1" applyBorder="1"/>
    <xf numFmtId="0" fontId="11" fillId="6" borderId="22" xfId="0" applyFont="1" applyFill="1" applyBorder="1"/>
    <xf numFmtId="0" fontId="0" fillId="0" borderId="21" xfId="0" applyFont="1" applyBorder="1" applyAlignment="1">
      <alignment horizontal="left" vertical="center"/>
    </xf>
    <xf numFmtId="0" fontId="0" fillId="0" borderId="45" xfId="0" applyFont="1" applyBorder="1" applyAlignment="1">
      <alignment horizontal="left" vertical="center"/>
    </xf>
    <xf numFmtId="0" fontId="0" fillId="0" borderId="22" xfId="0" applyFont="1" applyBorder="1" applyAlignment="1">
      <alignment horizontal="left" vertical="center"/>
    </xf>
    <xf numFmtId="0" fontId="11" fillId="0" borderId="0" xfId="0" applyFont="1" applyAlignment="1">
      <alignment vertical="center"/>
    </xf>
    <xf numFmtId="0" fontId="0" fillId="21" borderId="21" xfId="0" applyFill="1" applyBorder="1"/>
    <xf numFmtId="0" fontId="0" fillId="21" borderId="45" xfId="0" applyFill="1" applyBorder="1"/>
    <xf numFmtId="0" fontId="0" fillId="21" borderId="22" xfId="0" applyFill="1" applyBorder="1"/>
    <xf numFmtId="0" fontId="12" fillId="0" borderId="0" xfId="0" quotePrefix="1" applyFont="1"/>
    <xf numFmtId="0" fontId="12" fillId="0" borderId="32" xfId="0" applyFont="1" applyBorder="1" applyAlignment="1">
      <alignment horizontal="left" vertical="top" wrapText="1"/>
    </xf>
    <xf numFmtId="0" fontId="12" fillId="0" borderId="0" xfId="0" applyFont="1" applyAlignment="1">
      <alignment horizontal="left" vertical="top" wrapText="1"/>
    </xf>
    <xf numFmtId="0" fontId="12" fillId="0" borderId="32" xfId="0" applyFont="1"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12" fillId="0" borderId="0" xfId="0" applyFont="1" applyAlignment="1">
      <alignment vertical="top" wrapText="1"/>
    </xf>
    <xf numFmtId="0" fontId="0" fillId="0" borderId="0" xfId="0" applyAlignment="1">
      <alignment horizontal="left" vertical="top" wrapText="1"/>
    </xf>
    <xf numFmtId="0" fontId="0" fillId="0" borderId="32" xfId="0" applyBorder="1" applyAlignment="1">
      <alignment horizontal="left" vertical="top" wrapText="1"/>
    </xf>
    <xf numFmtId="49" fontId="12" fillId="0" borderId="32" xfId="0" applyNumberFormat="1" applyFont="1" applyBorder="1" applyAlignment="1">
      <alignment vertical="center" wrapText="1"/>
    </xf>
    <xf numFmtId="0" fontId="11" fillId="0" borderId="21" xfId="0" applyFont="1" applyBorder="1"/>
    <xf numFmtId="0" fontId="12" fillId="0" borderId="45" xfId="0" applyFont="1" applyBorder="1"/>
    <xf numFmtId="0" fontId="12" fillId="0" borderId="22" xfId="0" applyFont="1" applyBorder="1"/>
    <xf numFmtId="0" fontId="11" fillId="0" borderId="21" xfId="0" applyFont="1" applyBorder="1" applyProtection="1">
      <protection locked="0"/>
    </xf>
    <xf numFmtId="0" fontId="11" fillId="0" borderId="45" xfId="0" applyFont="1" applyBorder="1" applyProtection="1">
      <protection locked="0"/>
    </xf>
    <xf numFmtId="0" fontId="11" fillId="0" borderId="22" xfId="0" applyFont="1" applyBorder="1" applyProtection="1">
      <protection locked="0"/>
    </xf>
    <xf numFmtId="0" fontId="11" fillId="0" borderId="40" xfId="0" applyFont="1" applyBorder="1" applyProtection="1">
      <protection locked="0"/>
    </xf>
    <xf numFmtId="0" fontId="11" fillId="0" borderId="41" xfId="0" applyFont="1" applyBorder="1" applyProtection="1">
      <protection locked="0"/>
    </xf>
    <xf numFmtId="0" fontId="12" fillId="0" borderId="0" xfId="0" applyFont="1" applyBorder="1" applyAlignment="1">
      <alignment horizontal="left" vertical="top" wrapText="1"/>
    </xf>
    <xf numFmtId="0" fontId="12" fillId="0" borderId="0" xfId="0" applyFont="1" applyAlignment="1">
      <alignment horizontal="center" vertical="top"/>
    </xf>
    <xf numFmtId="0" fontId="12" fillId="0" borderId="0" xfId="0" applyFont="1" applyAlignment="1">
      <alignment vertical="center" wrapText="1"/>
    </xf>
    <xf numFmtId="0" fontId="0" fillId="0" borderId="22" xfId="0" applyBorder="1"/>
    <xf numFmtId="49" fontId="11" fillId="0" borderId="48" xfId="0" applyNumberFormat="1" applyFont="1" applyBorder="1" applyAlignment="1">
      <alignment horizontal="center"/>
    </xf>
    <xf numFmtId="49" fontId="11" fillId="0" borderId="4" xfId="0" applyNumberFormat="1" applyFont="1"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16" fillId="0" borderId="0" xfId="0" applyFont="1"/>
    <xf numFmtId="0" fontId="12" fillId="0" borderId="0" xfId="0" applyFont="1" applyAlignment="1">
      <alignment horizontal="left"/>
    </xf>
    <xf numFmtId="0" fontId="38" fillId="0" borderId="0" xfId="0" applyFont="1"/>
  </cellXfs>
  <cellStyles count="3">
    <cellStyle name="Hyperlink" xfId="1" builtinId="8"/>
    <cellStyle name="Normal" xfId="0" builtinId="0"/>
    <cellStyle name="Percent" xfId="2" builtinId="5"/>
  </cellStyles>
  <dxfs count="55">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medium">
          <color indexed="64"/>
        </bottom>
      </border>
    </dxf>
    <dxf>
      <font>
        <b val="0"/>
        <i val="0"/>
      </font>
      <numFmt numFmtId="164" formatCode="&quot;$&quot;#,##0.00"/>
      <fill>
        <patternFill>
          <fgColor indexed="64"/>
          <bgColor theme="0"/>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top style="thin">
          <color indexed="64"/>
        </top>
        <bottom/>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medium">
          <color indexed="64"/>
        </bottom>
      </border>
    </dxf>
    <dxf>
      <font>
        <b val="0"/>
        <i val="0"/>
      </font>
      <numFmt numFmtId="164" formatCode="&quot;$&quot;#,##0.00"/>
      <fill>
        <patternFill>
          <fgColor indexed="64"/>
          <bgColor theme="0"/>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top style="thin">
          <color indexed="64"/>
        </top>
        <bottom/>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numFmt numFmtId="164" formatCode="&quot;$&quot;#,##0.00"/>
      <fill>
        <patternFill>
          <fgColor indexed="64"/>
          <bgColor theme="0"/>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left/>
        <right style="thin">
          <color indexed="64"/>
        </right>
        <top style="thin">
          <color indexed="64"/>
        </top>
        <bottom/>
        <vertical/>
        <horizontal/>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numFmt numFmtId="164" formatCode="&quot;$&quot;#,##0.00"/>
      <fill>
        <patternFill>
          <fgColor indexed="64"/>
          <bgColor theme="0"/>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left/>
        <right style="thin">
          <color indexed="64"/>
        </right>
        <top style="thin">
          <color indexed="64"/>
        </top>
        <bottom/>
        <vertical/>
        <horizontal/>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numFmt numFmtId="164" formatCode="&quot;$&quot;#,##0.00"/>
      <fill>
        <patternFill>
          <fgColor indexed="64"/>
          <bgColor theme="0"/>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left/>
        <right style="thin">
          <color indexed="64"/>
        </right>
        <top style="thin">
          <color indexed="64"/>
        </top>
        <bottom/>
        <vertical/>
        <horizontal/>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numFmt numFmtId="164" formatCode="&quot;$&quot;#,##0.00"/>
      <fill>
        <patternFill>
          <fgColor indexed="64"/>
          <bgColor theme="0"/>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left/>
        <right style="thin">
          <color indexed="64"/>
        </right>
        <top style="thin">
          <color indexed="64"/>
        </top>
        <bottom/>
        <vertical/>
        <horizontal/>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
      <numFmt numFmtId="164" formatCode="&quot;$&quot;#,##0.00"/>
      <fill>
        <patternFill patternType="solid">
          <fgColor indexed="64"/>
          <bgColor theme="0"/>
        </patternFill>
      </fill>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numFmt numFmtId="164" formatCode="&quot;$&quot;#,##0.00"/>
      <fill>
        <patternFill>
          <fgColor indexed="64"/>
          <bgColor theme="0"/>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border>
    </dxf>
    <dxf>
      <border outline="0">
        <top style="thin">
          <color rgb="FF000000"/>
        </top>
      </border>
    </dxf>
    <dxf>
      <border diagonalUp="0" diagonalDown="0">
        <left style="medium">
          <color rgb="FF000000"/>
        </left>
        <right style="medium">
          <color rgb="FF000000"/>
        </right>
        <top style="medium">
          <color rgb="FF000000"/>
        </top>
        <bottom style="medium">
          <color rgb="FF000000"/>
        </bottom>
      </border>
    </dxf>
    <dxf>
      <border outline="0">
        <bottom style="thin">
          <color rgb="FF000000"/>
        </bottom>
      </border>
    </dxf>
  </dxfs>
  <tableStyles count="0" defaultTableStyle="TableStyleMedium9" defaultPivotStyle="PivotStyleLight16"/>
  <colors>
    <mruColors>
      <color rgb="FFFFFF00"/>
      <color rgb="FFCC66FF"/>
      <color rgb="FFFF6699"/>
      <color rgb="FF9966FF"/>
      <color rgb="FFFF3300"/>
      <color rgb="FFF1E8F8"/>
      <color rgb="FF6666FF"/>
      <color rgb="FF7729B1"/>
      <color rgb="FF8B31CF"/>
      <color rgb="FFA35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72565AF-E739-44EF-8935-B44D61C546A7}" name="Table110614182226303842465058118131139707375798183858793546264" displayName="Table110614182226303842465058118131139707375798183858793546264" ref="A19:D33" totalsRowShown="0" headerRowBorderDxfId="54" tableBorderDxfId="53" totalsRowBorderDxfId="52">
  <autoFilter ref="A19:D33" xr:uid="{7E858479-09DF-4941-98BA-7521BFB59AD0}"/>
  <tableColumns count="4">
    <tableColumn id="1" xr3:uid="{DEB8FCD2-D560-4A44-A058-9F644A4660AA}" name="Groups" dataDxfId="51"/>
    <tableColumn id="2" xr3:uid="{1AF9050E-7EC5-4CDD-92BF-E4D01A1C0A8C}" name="Donations" dataDxfId="50"/>
    <tableColumn id="3" xr3:uid="{CAD44164-2FAD-4181-B5EA-4795B3D6F6FA}" name="Liturature" dataDxfId="49"/>
    <tableColumn id="4" xr3:uid="{78B4733A-061E-4D95-96DD-FAC4AC4A3BE7}" name="Total" dataDxfId="48"/>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1381060-AD1D-41BB-864C-849C14F01EB2}" name="Table11061418222630384246505811813113970737579818385879356636754566269712812141617811131420" displayName="Table11061418222630384246505811813113970737579818385879356636754566269712812141617811131420" ref="A77:E92" totalsRowShown="0" headerRowBorderDxfId="47" tableBorderDxfId="46" totalsRowBorderDxfId="45">
  <autoFilter ref="A77:E92" xr:uid="{7E858479-09DF-4941-98BA-7521BFB59AD0}"/>
  <tableColumns count="5">
    <tableColumn id="1" xr3:uid="{A218844F-73CF-4F62-B6DC-97F04FCD2DCB}" name="Groups" dataDxfId="44"/>
    <tableColumn id="5" xr3:uid="{5AB3F7B7-A586-4D80-80CE-12EA2B6405D6}" name="    " dataDxfId="43"/>
    <tableColumn id="2" xr3:uid="{EB49B012-94A2-4CFC-BC6C-6BB87F7541D3}" name="Donations" dataDxfId="42"/>
    <tableColumn id="3" xr3:uid="{3A55BE46-081C-4B52-A88D-A860AD27FE0C}" name="Liturature" dataDxfId="41"/>
    <tableColumn id="4" xr3:uid="{37199020-244A-448E-AFF9-EFFD71E13F36}" name="Total" dataDxfId="40">
      <calculatedColumnFormula>Table11061418222630384246505811813113970737579818385879356636754566269712812141617811131420[[#This Row],[Donations]]+Table11061418222630384246505811813113970737579818385879356636754566269712812141617811131420[[#This Row],[Liturature]]</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1C155F-AD63-4494-B049-34A120E24E85}" name="Table1106141822263038424650581181311397073757981838587935663675456626971281214161789" displayName="Table1106141822263038424650581181311397073757981838587935663675456626971281214161789" ref="A77:E92" totalsRowShown="0" headerRowBorderDxfId="39" tableBorderDxfId="38" totalsRowBorderDxfId="37">
  <autoFilter ref="A77:E92" xr:uid="{7E858479-09DF-4941-98BA-7521BFB59AD0}"/>
  <tableColumns count="5">
    <tableColumn id="1" xr3:uid="{98260C52-281F-40F7-826E-F3A256FB1196}" name="Groups" dataDxfId="36"/>
    <tableColumn id="5" xr3:uid="{B4F3D4D9-2DB5-43E2-9B1A-9207CD9691F0}" name="    " dataDxfId="35"/>
    <tableColumn id="2" xr3:uid="{F85CDA42-8A9C-4652-AD18-6048627CEF64}" name="Donations" dataDxfId="34"/>
    <tableColumn id="3" xr3:uid="{634C9256-8866-41CB-B58F-13F3C14485BD}" name="Liturature" dataDxfId="33"/>
    <tableColumn id="4" xr3:uid="{D3572710-2723-4223-A532-D39E8EEFDBB8}" name="Total" dataDxfId="32">
      <calculatedColumnFormula>Table1106141822263038424650581181311397073757981838587935663675456626971281214161789[[#This Row],[Donations]]+Table1106141822263038424650581181311397073757981838587935663675456626971281214161789[[#This Row],[Liturature]]</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39EBBA-2B08-419A-BC95-B01DA1349DD6}" name="Table110614182226303842465058118131139707375798183858793566367545662697128121416178910" displayName="Table110614182226303842465058118131139707375798183858793566367545662697128121416178910" ref="A22:E37" totalsRowShown="0" headerRowBorderDxfId="31" tableBorderDxfId="30" totalsRowBorderDxfId="29">
  <autoFilter ref="A22:E37" xr:uid="{7E858479-09DF-4941-98BA-7521BFB59AD0}"/>
  <tableColumns count="5">
    <tableColumn id="1" xr3:uid="{88F19FCE-8F77-4A57-BAEB-5891ADCEB8E4}" name="Groups" dataDxfId="28"/>
    <tableColumn id="5" xr3:uid="{34AA3238-CBDE-49D1-91DE-04E87233B3B3}" name="    " dataDxfId="27"/>
    <tableColumn id="2" xr3:uid="{6D6F313B-AE2B-4F50-86CB-93E9978A4B91}" name="Donations" dataDxfId="26"/>
    <tableColumn id="3" xr3:uid="{96333452-7708-4AE6-9951-A11E54A313FE}" name="Liturature" dataDxfId="25"/>
    <tableColumn id="4" xr3:uid="{F77C34AD-1623-4518-8F0B-2944AABB1CD8}" name="Total" dataDxfId="24">
      <calculatedColumnFormula>Table110614182226303842465058118131139707375798183858793566367545662697128121416178910[[#This Row],[Donations]]+Table110614182226303842465058118131139707375798183858793566367545662697128121416178910[[#This Row],[Liturature]]</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CE5835F-3B2E-4C6D-87AA-F8F93DA5D0AD}" name="Table11061418222630384246505811813113970737579818385879356636754566269712812141617811131415" displayName="Table11061418222630384246505811813113970737579818385879356636754566269712812141617811131415" ref="A77:E92" totalsRowShown="0" headerRowBorderDxfId="23" tableBorderDxfId="22" totalsRowBorderDxfId="21">
  <autoFilter ref="A77:E92" xr:uid="{7E858479-09DF-4941-98BA-7521BFB59AD0}"/>
  <tableColumns count="5">
    <tableColumn id="1" xr3:uid="{E24DE930-A0E3-4BF0-8A4D-BCF5DBAE0BDF}" name="Groups" dataDxfId="20"/>
    <tableColumn id="5" xr3:uid="{B1660946-E282-4951-BDF3-D2052CE54C95}" name="    " dataDxfId="19"/>
    <tableColumn id="2" xr3:uid="{32684A04-84AF-4766-B94D-7BB8136DCE28}" name="Donations" dataDxfId="18"/>
    <tableColumn id="3" xr3:uid="{815B0DDF-9BDB-4DAB-99D7-50C2B54F2510}" name="Liturature" dataDxfId="17"/>
    <tableColumn id="4" xr3:uid="{781B7393-996F-4A2E-9374-2053C8276F4C}" name="Total" dataDxfId="16">
      <calculatedColumnFormula>Table11061418222630384246505811813113970737579818385879356636754566269712812141617811131415[[#This Row],[Donations]]+Table11061418222630384246505811813113970737579818385879356636754566269712812141617811131415[[#This Row],[Liturature]]</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768BAD-439C-4135-A91B-E6D6BD425128}" name="Table1106141822263038424650581181311397073757981838587935663675456626971281214161789102" displayName="Table1106141822263038424650581181311397073757981838587935663675456626971281214161789102" ref="A33:E50" totalsRowShown="0" headerRowBorderDxfId="15" tableBorderDxfId="14" totalsRowBorderDxfId="13">
  <autoFilter ref="A33:E50" xr:uid="{1ADF2463-C327-4317-9C5E-8A6B0E8A5AFB}"/>
  <tableColumns count="5">
    <tableColumn id="1" xr3:uid="{34B48806-C47E-4652-AABE-552B18E45BE5}" name="Groups" dataDxfId="12"/>
    <tableColumn id="5" xr3:uid="{F728AB08-8219-403C-B076-18E8179CC9B1}" name="    " dataDxfId="11"/>
    <tableColumn id="2" xr3:uid="{75E4AE2C-7DDE-41FC-8F72-ED07190EE771}" name="Donations" dataDxfId="10"/>
    <tableColumn id="3" xr3:uid="{1F18772D-1B60-4299-84C6-59CBBEDFCF36}" name="Liturature" dataDxfId="9"/>
    <tableColumn id="4" xr3:uid="{40E25382-D3A0-426D-94F2-CE90CF3FE0EC}" name="Total" dataDxfId="8">
      <calculatedColumnFormula>Table1106141822263038424650581181311397073757981838587935663675456626971281214161789102[[#This Row],[Donations]]+Table1106141822263038424650581181311397073757981838587935663675456626971281214161789102[[#This Row],[Liturature]]</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2A1D5E-BB3C-4262-BB83-14DEAC479F52}" name="Table11061418222630384246505811813113970737579818385879356636754566269712812141617891023" displayName="Table11061418222630384246505811813113970737579818385879356636754566269712812141617891023" ref="A33:E50" totalsRowShown="0" headerRowBorderDxfId="7" tableBorderDxfId="6" totalsRowBorderDxfId="5">
  <autoFilter ref="A33:E50" xr:uid="{1ADF2463-C327-4317-9C5E-8A6B0E8A5AFB}"/>
  <tableColumns count="5">
    <tableColumn id="1" xr3:uid="{6F8152C2-7E3C-4490-BE37-667749899BCB}" name="Groups" dataDxfId="4"/>
    <tableColumn id="5" xr3:uid="{4B2672A7-C7C3-4C6C-B751-2042121EE468}" name="    " dataDxfId="3"/>
    <tableColumn id="2" xr3:uid="{F4D4C164-1CE3-4AEB-9ACB-047978E8159C}" name="Donations" dataDxfId="2"/>
    <tableColumn id="3" xr3:uid="{E22E0C9A-01B7-44EF-AFB0-B8ED420E4E35}" name="Liturature" dataDxfId="1"/>
    <tableColumn id="4" xr3:uid="{F0E5890C-D637-4F13-AFBA-7E730E58284F}" name="Total" dataDxfId="0">
      <calculatedColumnFormula>Table11061418222630384246505811813113970737579818385879356636754566269712812141617891023[[#This Row],[Donations]]+Table11061418222630384246505811813113970737579818385879356636754566269712812141617891023[[#This Row],[Liturature]]</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9B92-F29C-403C-AA02-22C675793F79}">
  <dimension ref="A1:J72"/>
  <sheetViews>
    <sheetView zoomScaleNormal="100" workbookViewId="0">
      <selection activeCell="J36" sqref="J36"/>
    </sheetView>
  </sheetViews>
  <sheetFormatPr defaultRowHeight="15" x14ac:dyDescent="0.25"/>
  <cols>
    <col min="1" max="1" width="14.7109375" style="1950" customWidth="1"/>
    <col min="2" max="2" width="9.7109375" style="1950" customWidth="1"/>
    <col min="3" max="3" width="22.7109375" style="1950" customWidth="1"/>
    <col min="4" max="6" width="7.7109375" style="1950" customWidth="1"/>
    <col min="7" max="8" width="8.7109375" style="1950" customWidth="1"/>
    <col min="9" max="9" width="3.7109375" style="1950" customWidth="1"/>
    <col min="10" max="16384" width="9.140625" style="1950"/>
  </cols>
  <sheetData>
    <row r="1" spans="1:10" ht="19.5" customHeight="1" x14ac:dyDescent="0.25">
      <c r="A1" s="1978"/>
      <c r="B1" s="1978"/>
      <c r="C1" s="1978"/>
      <c r="D1" s="1978"/>
      <c r="E1" s="1978"/>
      <c r="F1" s="1978"/>
      <c r="G1" s="1978"/>
      <c r="H1" s="1978"/>
      <c r="I1" s="1978"/>
      <c r="J1" s="1978"/>
    </row>
    <row r="2" spans="1:10" ht="15.95" customHeight="1" x14ac:dyDescent="0.25">
      <c r="A2" s="2483" t="s">
        <v>416</v>
      </c>
      <c r="B2" s="2483"/>
      <c r="C2" s="2483"/>
      <c r="D2" s="2483"/>
      <c r="E2" s="2483"/>
      <c r="F2" s="2483"/>
      <c r="G2" s="2483"/>
      <c r="H2" s="2483"/>
      <c r="I2" s="1978"/>
      <c r="J2" s="1978"/>
    </row>
    <row r="3" spans="1:10" ht="15.95" customHeight="1" x14ac:dyDescent="0.4">
      <c r="A3" s="1980"/>
      <c r="B3" s="14"/>
      <c r="D3" s="8"/>
      <c r="E3" s="277"/>
      <c r="F3" s="277"/>
      <c r="G3" s="277"/>
      <c r="H3" s="1978"/>
      <c r="I3" s="1978"/>
      <c r="J3" s="1978"/>
    </row>
    <row r="4" spans="1:10" ht="15.95" customHeight="1" x14ac:dyDescent="0.25">
      <c r="A4" s="380" t="s">
        <v>320</v>
      </c>
      <c r="B4" s="882"/>
      <c r="C4" s="883"/>
      <c r="D4" s="8"/>
      <c r="E4" s="8"/>
      <c r="F4" s="8"/>
      <c r="G4" s="8"/>
      <c r="H4" s="1978"/>
      <c r="I4" s="1978"/>
      <c r="J4" s="1978"/>
    </row>
    <row r="5" spans="1:10" ht="45" customHeight="1" x14ac:dyDescent="0.25">
      <c r="A5" s="119"/>
      <c r="B5" s="2482" t="s">
        <v>417</v>
      </c>
      <c r="C5" s="2484"/>
      <c r="D5" s="2484"/>
      <c r="E5" s="2484"/>
      <c r="F5" s="2484"/>
      <c r="G5" s="2484"/>
      <c r="H5" s="2484"/>
      <c r="I5" s="1978"/>
      <c r="J5" s="1978"/>
    </row>
    <row r="6" spans="1:10" ht="20.100000000000001" customHeight="1" thickBot="1" x14ac:dyDescent="0.3">
      <c r="A6" s="119" t="s">
        <v>420</v>
      </c>
      <c r="B6" s="1978"/>
      <c r="C6" s="1979"/>
      <c r="D6" s="1979"/>
      <c r="E6" s="1979"/>
      <c r="F6" s="1979"/>
      <c r="G6" s="1979"/>
      <c r="H6" s="1979"/>
      <c r="I6" s="1978"/>
      <c r="J6" s="1978"/>
    </row>
    <row r="7" spans="1:10" ht="20.100000000000001" customHeight="1" thickBot="1" x14ac:dyDescent="0.3">
      <c r="A7" s="278" t="s">
        <v>182</v>
      </c>
      <c r="B7" s="279" t="s">
        <v>80</v>
      </c>
      <c r="C7" s="280" t="s">
        <v>19</v>
      </c>
      <c r="D7" s="877"/>
      <c r="E7" s="282" t="s">
        <v>403</v>
      </c>
      <c r="F7" s="639"/>
      <c r="G7" s="711" t="s">
        <v>377</v>
      </c>
      <c r="H7" s="710"/>
      <c r="I7" s="1978"/>
      <c r="J7" s="1978"/>
    </row>
    <row r="8" spans="1:10" ht="20.100000000000001" customHeight="1" thickBot="1" x14ac:dyDescent="0.3">
      <c r="A8" s="283" t="s">
        <v>185</v>
      </c>
      <c r="B8" s="658" t="s">
        <v>324</v>
      </c>
      <c r="C8" s="284"/>
      <c r="D8" s="767" t="s">
        <v>103</v>
      </c>
      <c r="E8" s="753" t="s">
        <v>104</v>
      </c>
      <c r="F8" s="754" t="s">
        <v>105</v>
      </c>
      <c r="G8" s="755" t="s">
        <v>245</v>
      </c>
      <c r="H8" s="755" t="s">
        <v>366</v>
      </c>
      <c r="I8" s="1978"/>
      <c r="J8" s="1978"/>
    </row>
    <row r="9" spans="1:10" ht="20.100000000000001" customHeight="1" x14ac:dyDescent="0.25">
      <c r="A9" s="169" t="s">
        <v>20</v>
      </c>
      <c r="B9" s="170" t="s">
        <v>21</v>
      </c>
      <c r="C9" s="838" t="s">
        <v>321</v>
      </c>
      <c r="D9" s="852">
        <v>10</v>
      </c>
      <c r="E9" s="726"/>
      <c r="F9" s="727"/>
      <c r="G9" s="728">
        <f t="shared" ref="G9:G36" si="0">(D9*12)+(E9*4)+(F9*1)</f>
        <v>120</v>
      </c>
      <c r="H9" s="908">
        <f t="shared" ref="H9:H16" si="1">D9*3</f>
        <v>30</v>
      </c>
      <c r="I9" s="1978"/>
      <c r="J9" s="1978"/>
    </row>
    <row r="10" spans="1:10" ht="20.100000000000001" customHeight="1" x14ac:dyDescent="0.25">
      <c r="A10" s="111"/>
      <c r="B10" s="100" t="s">
        <v>51</v>
      </c>
      <c r="C10" s="839" t="s">
        <v>321</v>
      </c>
      <c r="D10" s="853">
        <v>10</v>
      </c>
      <c r="E10" s="730"/>
      <c r="F10" s="731"/>
      <c r="G10" s="728">
        <f t="shared" si="0"/>
        <v>120</v>
      </c>
      <c r="H10" s="937">
        <f t="shared" si="1"/>
        <v>30</v>
      </c>
      <c r="I10" s="1978"/>
      <c r="J10" s="1978"/>
    </row>
    <row r="11" spans="1:10" ht="20.100000000000001" customHeight="1" x14ac:dyDescent="0.25">
      <c r="A11" s="111"/>
      <c r="B11" s="100" t="s">
        <v>0</v>
      </c>
      <c r="C11" s="839" t="s">
        <v>321</v>
      </c>
      <c r="D11" s="853">
        <v>10</v>
      </c>
      <c r="E11" s="730"/>
      <c r="F11" s="731"/>
      <c r="G11" s="728">
        <f t="shared" si="0"/>
        <v>120</v>
      </c>
      <c r="H11" s="937">
        <f t="shared" si="1"/>
        <v>30</v>
      </c>
      <c r="I11" s="1978"/>
      <c r="J11" s="1978"/>
    </row>
    <row r="12" spans="1:10" ht="20.100000000000001" customHeight="1" x14ac:dyDescent="0.25">
      <c r="A12" s="111"/>
      <c r="B12" s="100" t="s">
        <v>24</v>
      </c>
      <c r="C12" s="839" t="s">
        <v>321</v>
      </c>
      <c r="D12" s="853">
        <v>10</v>
      </c>
      <c r="E12" s="730"/>
      <c r="F12" s="731"/>
      <c r="G12" s="728">
        <f t="shared" si="0"/>
        <v>120</v>
      </c>
      <c r="H12" s="937">
        <f t="shared" si="1"/>
        <v>30</v>
      </c>
      <c r="I12" s="1978"/>
      <c r="J12" s="1978"/>
    </row>
    <row r="13" spans="1:10" ht="20.100000000000001" customHeight="1" x14ac:dyDescent="0.25">
      <c r="A13" s="111"/>
      <c r="B13" s="101" t="s">
        <v>1</v>
      </c>
      <c r="C13" s="839" t="s">
        <v>321</v>
      </c>
      <c r="D13" s="853">
        <v>5</v>
      </c>
      <c r="E13" s="730"/>
      <c r="F13" s="731"/>
      <c r="G13" s="728">
        <f t="shared" si="0"/>
        <v>60</v>
      </c>
      <c r="H13" s="937">
        <f t="shared" si="1"/>
        <v>15</v>
      </c>
      <c r="I13" s="1978"/>
      <c r="J13" s="1978"/>
    </row>
    <row r="14" spans="1:10" ht="20.100000000000001" customHeight="1" x14ac:dyDescent="0.25">
      <c r="A14" s="111"/>
      <c r="B14" s="101" t="s">
        <v>22</v>
      </c>
      <c r="C14" s="839" t="s">
        <v>321</v>
      </c>
      <c r="D14" s="853">
        <v>10</v>
      </c>
      <c r="E14" s="730"/>
      <c r="F14" s="731"/>
      <c r="G14" s="728">
        <f t="shared" si="0"/>
        <v>120</v>
      </c>
      <c r="H14" s="937">
        <f t="shared" si="1"/>
        <v>30</v>
      </c>
      <c r="I14" s="1978"/>
      <c r="J14" s="1978"/>
    </row>
    <row r="15" spans="1:10" ht="20.100000000000001" customHeight="1" thickBot="1" x14ac:dyDescent="0.3">
      <c r="A15" s="117"/>
      <c r="B15" s="105" t="s">
        <v>22</v>
      </c>
      <c r="C15" s="840" t="s">
        <v>25</v>
      </c>
      <c r="D15" s="854">
        <v>40</v>
      </c>
      <c r="E15" s="732"/>
      <c r="F15" s="733"/>
      <c r="G15" s="734">
        <f t="shared" si="0"/>
        <v>480</v>
      </c>
      <c r="H15" s="928">
        <f t="shared" si="1"/>
        <v>120</v>
      </c>
      <c r="I15" s="1978"/>
      <c r="J15" s="1978"/>
    </row>
    <row r="16" spans="1:10" ht="20.100000000000001" customHeight="1" x14ac:dyDescent="0.25">
      <c r="A16" s="660" t="s">
        <v>26</v>
      </c>
      <c r="B16" s="623" t="s">
        <v>1</v>
      </c>
      <c r="C16" s="889" t="s">
        <v>27</v>
      </c>
      <c r="D16" s="852">
        <v>13</v>
      </c>
      <c r="E16" s="726"/>
      <c r="F16" s="727"/>
      <c r="G16" s="728">
        <f t="shared" si="0"/>
        <v>156</v>
      </c>
      <c r="H16" s="908">
        <f t="shared" si="1"/>
        <v>39</v>
      </c>
      <c r="I16" s="1978"/>
      <c r="J16" s="1978"/>
    </row>
    <row r="17" spans="1:10" ht="20.100000000000001" customHeight="1" x14ac:dyDescent="0.25">
      <c r="A17" s="111"/>
      <c r="B17" s="100" t="s">
        <v>21</v>
      </c>
      <c r="C17" s="839" t="s">
        <v>28</v>
      </c>
      <c r="D17" s="853"/>
      <c r="E17" s="730"/>
      <c r="F17" s="731">
        <v>96</v>
      </c>
      <c r="G17" s="728">
        <f t="shared" si="0"/>
        <v>96</v>
      </c>
      <c r="H17" s="937">
        <v>96</v>
      </c>
      <c r="I17" s="1978"/>
      <c r="J17" s="1978"/>
    </row>
    <row r="18" spans="1:10" ht="20.100000000000001" customHeight="1" x14ac:dyDescent="0.25">
      <c r="A18" s="111"/>
      <c r="B18" s="100" t="s">
        <v>21</v>
      </c>
      <c r="C18" s="839" t="s">
        <v>53</v>
      </c>
      <c r="D18" s="853"/>
      <c r="E18" s="730">
        <v>3</v>
      </c>
      <c r="F18" s="731"/>
      <c r="G18" s="728">
        <f t="shared" si="0"/>
        <v>12</v>
      </c>
      <c r="H18" s="937">
        <v>3</v>
      </c>
      <c r="I18" s="1978"/>
      <c r="J18" s="1978"/>
    </row>
    <row r="19" spans="1:10" ht="20.100000000000001" customHeight="1" x14ac:dyDescent="0.25">
      <c r="A19" s="111"/>
      <c r="B19" s="100" t="s">
        <v>1</v>
      </c>
      <c r="C19" s="839" t="s">
        <v>53</v>
      </c>
      <c r="D19" s="853"/>
      <c r="E19" s="730">
        <v>15</v>
      </c>
      <c r="F19" s="731"/>
      <c r="G19" s="728">
        <f t="shared" si="0"/>
        <v>60</v>
      </c>
      <c r="H19" s="937">
        <v>15</v>
      </c>
      <c r="I19" s="1978"/>
      <c r="J19" s="1978"/>
    </row>
    <row r="20" spans="1:10" ht="20.100000000000001" customHeight="1" x14ac:dyDescent="0.25">
      <c r="A20" s="111"/>
      <c r="B20" s="100" t="s">
        <v>23</v>
      </c>
      <c r="C20" s="839" t="s">
        <v>29</v>
      </c>
      <c r="D20" s="853">
        <v>12</v>
      </c>
      <c r="E20" s="730"/>
      <c r="F20" s="731"/>
      <c r="G20" s="728">
        <f t="shared" si="0"/>
        <v>144</v>
      </c>
      <c r="H20" s="937">
        <f>D20*3</f>
        <v>36</v>
      </c>
      <c r="I20" s="1978"/>
      <c r="J20" s="1978"/>
    </row>
    <row r="21" spans="1:10" ht="20.100000000000001" customHeight="1" x14ac:dyDescent="0.25">
      <c r="A21" s="111"/>
      <c r="B21" s="100" t="s">
        <v>23</v>
      </c>
      <c r="C21" s="839" t="s">
        <v>30</v>
      </c>
      <c r="D21" s="853"/>
      <c r="E21" s="730"/>
      <c r="F21" s="731">
        <v>16</v>
      </c>
      <c r="G21" s="728">
        <f t="shared" si="0"/>
        <v>16</v>
      </c>
      <c r="H21" s="937">
        <v>16</v>
      </c>
      <c r="I21" s="1978"/>
      <c r="J21" s="1978"/>
    </row>
    <row r="22" spans="1:10" ht="20.100000000000001" customHeight="1" x14ac:dyDescent="0.25">
      <c r="A22" s="111"/>
      <c r="B22" s="100" t="s">
        <v>23</v>
      </c>
      <c r="C22" s="839" t="s">
        <v>372</v>
      </c>
      <c r="D22" s="853">
        <v>11</v>
      </c>
      <c r="E22" s="730"/>
      <c r="F22" s="731"/>
      <c r="G22" s="728">
        <f t="shared" si="0"/>
        <v>132</v>
      </c>
      <c r="H22" s="937">
        <f t="shared" ref="H22" si="2">D22*3</f>
        <v>33</v>
      </c>
      <c r="I22" s="1978"/>
      <c r="J22" s="1978"/>
    </row>
    <row r="23" spans="1:10" ht="20.100000000000001" customHeight="1" x14ac:dyDescent="0.25">
      <c r="A23" s="111"/>
      <c r="B23" s="100" t="s">
        <v>23</v>
      </c>
      <c r="C23" s="839" t="s">
        <v>439</v>
      </c>
      <c r="D23" s="853"/>
      <c r="E23" s="730"/>
      <c r="F23" s="731">
        <v>25</v>
      </c>
      <c r="G23" s="728">
        <f t="shared" si="0"/>
        <v>25</v>
      </c>
      <c r="H23" s="928">
        <v>25</v>
      </c>
      <c r="I23" s="1978"/>
      <c r="J23" s="1978"/>
    </row>
    <row r="24" spans="1:10" ht="20.100000000000001" customHeight="1" thickBot="1" x14ac:dyDescent="0.3">
      <c r="A24" s="117"/>
      <c r="B24" s="105" t="s">
        <v>23</v>
      </c>
      <c r="C24" s="840" t="s">
        <v>373</v>
      </c>
      <c r="D24" s="854">
        <v>25</v>
      </c>
      <c r="E24" s="732"/>
      <c r="F24" s="733"/>
      <c r="G24" s="734">
        <f t="shared" si="0"/>
        <v>300</v>
      </c>
      <c r="H24" s="884">
        <f>D24*3</f>
        <v>75</v>
      </c>
      <c r="I24" s="1978"/>
      <c r="J24" s="1978"/>
    </row>
    <row r="25" spans="1:10" ht="20.100000000000001" customHeight="1" x14ac:dyDescent="0.25">
      <c r="A25" s="169" t="s">
        <v>31</v>
      </c>
      <c r="B25" s="170" t="s">
        <v>21</v>
      </c>
      <c r="C25" s="838" t="s">
        <v>32</v>
      </c>
      <c r="D25" s="852"/>
      <c r="E25" s="726">
        <v>50</v>
      </c>
      <c r="F25" s="727"/>
      <c r="G25" s="728">
        <f t="shared" si="0"/>
        <v>200</v>
      </c>
      <c r="H25" s="928">
        <v>50</v>
      </c>
      <c r="I25" s="1978"/>
      <c r="J25" s="1978"/>
    </row>
    <row r="26" spans="1:10" ht="20.100000000000001" customHeight="1" x14ac:dyDescent="0.25">
      <c r="A26" s="111"/>
      <c r="B26" s="100" t="s">
        <v>21</v>
      </c>
      <c r="C26" s="839" t="s">
        <v>33</v>
      </c>
      <c r="D26" s="853"/>
      <c r="E26" s="730">
        <v>6</v>
      </c>
      <c r="F26" s="731"/>
      <c r="G26" s="728">
        <f t="shared" si="0"/>
        <v>24</v>
      </c>
      <c r="H26" s="937">
        <v>6</v>
      </c>
      <c r="I26" s="1978"/>
      <c r="J26" s="1978"/>
    </row>
    <row r="27" spans="1:10" ht="20.100000000000001" customHeight="1" x14ac:dyDescent="0.25">
      <c r="A27" s="687"/>
      <c r="B27" s="620" t="s">
        <v>370</v>
      </c>
      <c r="C27" s="850" t="s">
        <v>371</v>
      </c>
      <c r="D27" s="861"/>
      <c r="E27" s="739">
        <v>2.5</v>
      </c>
      <c r="F27" s="740"/>
      <c r="G27" s="728">
        <f t="shared" si="0"/>
        <v>10</v>
      </c>
      <c r="H27" s="938">
        <v>2.5</v>
      </c>
      <c r="I27" s="1978"/>
      <c r="J27" s="1978"/>
    </row>
    <row r="28" spans="1:10" ht="20.100000000000001" customHeight="1" x14ac:dyDescent="0.25">
      <c r="A28" s="687"/>
      <c r="B28" s="620" t="s">
        <v>352</v>
      </c>
      <c r="C28" s="850" t="s">
        <v>371</v>
      </c>
      <c r="D28" s="861"/>
      <c r="E28" s="739">
        <v>2.5</v>
      </c>
      <c r="F28" s="740"/>
      <c r="G28" s="728">
        <f t="shared" si="0"/>
        <v>10</v>
      </c>
      <c r="H28" s="938">
        <v>2.5</v>
      </c>
      <c r="I28" s="1978"/>
      <c r="J28" s="1978"/>
    </row>
    <row r="29" spans="1:10" ht="20.100000000000001" customHeight="1" x14ac:dyDescent="0.25">
      <c r="A29" s="687"/>
      <c r="B29" s="620" t="s">
        <v>374</v>
      </c>
      <c r="C29" s="850" t="s">
        <v>371</v>
      </c>
      <c r="D29" s="861"/>
      <c r="E29" s="739">
        <v>2.5</v>
      </c>
      <c r="F29" s="740"/>
      <c r="G29" s="728">
        <f t="shared" si="0"/>
        <v>10</v>
      </c>
      <c r="H29" s="938">
        <v>2.5</v>
      </c>
      <c r="I29" s="1978"/>
      <c r="J29" s="1978"/>
    </row>
    <row r="30" spans="1:10" ht="20.100000000000001" customHeight="1" thickBot="1" x14ac:dyDescent="0.3">
      <c r="A30" s="117"/>
      <c r="B30" s="105" t="s">
        <v>21</v>
      </c>
      <c r="C30" s="840" t="s">
        <v>34</v>
      </c>
      <c r="D30" s="854"/>
      <c r="E30" s="732">
        <v>15</v>
      </c>
      <c r="F30" s="733"/>
      <c r="G30" s="734">
        <f t="shared" si="0"/>
        <v>60</v>
      </c>
      <c r="H30" s="884">
        <v>15</v>
      </c>
      <c r="I30" s="1978"/>
      <c r="J30" s="1978"/>
    </row>
    <row r="31" spans="1:10" ht="20.100000000000001" customHeight="1" x14ac:dyDescent="0.25">
      <c r="A31" s="169" t="s">
        <v>328</v>
      </c>
      <c r="B31" s="170" t="s">
        <v>1</v>
      </c>
      <c r="C31" s="838" t="s">
        <v>35</v>
      </c>
      <c r="D31" s="852"/>
      <c r="E31" s="726">
        <v>150</v>
      </c>
      <c r="F31" s="727"/>
      <c r="G31" s="728">
        <f t="shared" si="0"/>
        <v>600</v>
      </c>
      <c r="H31" s="908">
        <v>150</v>
      </c>
      <c r="I31" s="1978"/>
      <c r="J31" s="1978"/>
    </row>
    <row r="32" spans="1:10" ht="20.100000000000001" customHeight="1" x14ac:dyDescent="0.25">
      <c r="A32" s="1977"/>
      <c r="B32" s="100" t="s">
        <v>1</v>
      </c>
      <c r="C32" s="890" t="s">
        <v>367</v>
      </c>
      <c r="D32" s="853"/>
      <c r="E32" s="730">
        <v>15</v>
      </c>
      <c r="F32" s="730"/>
      <c r="G32" s="728">
        <f t="shared" si="0"/>
        <v>60</v>
      </c>
      <c r="H32" s="937">
        <v>15</v>
      </c>
      <c r="I32" s="1978"/>
      <c r="J32" s="1978"/>
    </row>
    <row r="33" spans="1:10" ht="20.100000000000001" customHeight="1" x14ac:dyDescent="0.25">
      <c r="A33" s="111"/>
      <c r="B33" s="100" t="s">
        <v>21</v>
      </c>
      <c r="C33" s="839" t="s">
        <v>369</v>
      </c>
      <c r="D33" s="853"/>
      <c r="E33" s="730"/>
      <c r="F33" s="730">
        <v>10</v>
      </c>
      <c r="G33" s="728">
        <f t="shared" si="0"/>
        <v>10</v>
      </c>
      <c r="H33" s="937">
        <v>10</v>
      </c>
      <c r="I33" s="1978"/>
      <c r="J33" s="1978"/>
    </row>
    <row r="34" spans="1:10" ht="20.100000000000001" customHeight="1" thickBot="1" x14ac:dyDescent="0.3">
      <c r="A34" s="117"/>
      <c r="B34" s="105" t="s">
        <v>21</v>
      </c>
      <c r="C34" s="939" t="s">
        <v>368</v>
      </c>
      <c r="D34" s="854"/>
      <c r="E34" s="732"/>
      <c r="F34" s="732">
        <v>10</v>
      </c>
      <c r="G34" s="734">
        <f t="shared" si="0"/>
        <v>10</v>
      </c>
      <c r="H34" s="884">
        <v>10</v>
      </c>
      <c r="I34" s="1978"/>
      <c r="J34" s="1978"/>
    </row>
    <row r="35" spans="1:10" ht="15.95" customHeight="1" x14ac:dyDescent="0.25">
      <c r="A35" s="169" t="s">
        <v>36</v>
      </c>
      <c r="B35" s="170" t="s">
        <v>21</v>
      </c>
      <c r="C35" s="838" t="s">
        <v>375</v>
      </c>
      <c r="D35" s="852"/>
      <c r="E35" s="726">
        <v>4</v>
      </c>
      <c r="F35" s="727"/>
      <c r="G35" s="728">
        <f t="shared" si="0"/>
        <v>16</v>
      </c>
      <c r="H35" s="928">
        <v>4</v>
      </c>
      <c r="I35" s="1978"/>
      <c r="J35" s="1978"/>
    </row>
    <row r="36" spans="1:10" ht="15.95" customHeight="1" x14ac:dyDescent="0.25">
      <c r="A36" s="111"/>
      <c r="B36" s="620" t="s">
        <v>21</v>
      </c>
      <c r="C36" s="850" t="s">
        <v>54</v>
      </c>
      <c r="D36" s="861">
        <v>15</v>
      </c>
      <c r="E36" s="730"/>
      <c r="F36" s="731"/>
      <c r="G36" s="728">
        <f t="shared" si="0"/>
        <v>180</v>
      </c>
      <c r="H36" s="928">
        <f>D36*3</f>
        <v>45</v>
      </c>
      <c r="I36" s="1978"/>
      <c r="J36" s="1978"/>
    </row>
    <row r="37" spans="1:10" ht="15.95" customHeight="1" thickBot="1" x14ac:dyDescent="0.3">
      <c r="A37" s="687"/>
      <c r="B37" s="620"/>
      <c r="C37" s="850"/>
      <c r="D37" s="861"/>
      <c r="E37" s="739"/>
      <c r="F37" s="740"/>
      <c r="G37" s="728"/>
      <c r="H37" s="884"/>
      <c r="I37" s="1978"/>
      <c r="J37" s="1978"/>
    </row>
    <row r="38" spans="1:10" ht="15.95" customHeight="1" thickBot="1" x14ac:dyDescent="0.3">
      <c r="A38" s="690" t="s">
        <v>358</v>
      </c>
      <c r="B38" s="691"/>
      <c r="C38" s="878"/>
      <c r="D38" s="693">
        <f>SUM(D9:D37)</f>
        <v>171</v>
      </c>
      <c r="E38" s="693">
        <f>SUM(E9:E37)</f>
        <v>265.5</v>
      </c>
      <c r="F38" s="693">
        <f>SUM(F9:F37)</f>
        <v>157</v>
      </c>
      <c r="G38" s="693">
        <f>SUM(G9:G37)</f>
        <v>3271</v>
      </c>
      <c r="H38" s="693">
        <f>SUM(H9:H37)</f>
        <v>935.5</v>
      </c>
      <c r="I38" s="895" t="s">
        <v>424</v>
      </c>
      <c r="J38" s="1978"/>
    </row>
    <row r="39" spans="1:10" ht="15.95" customHeight="1" x14ac:dyDescent="0.25">
      <c r="A39" s="885" t="s">
        <v>419</v>
      </c>
      <c r="B39" s="886"/>
      <c r="C39" s="837"/>
      <c r="D39" s="709"/>
      <c r="E39" s="709"/>
      <c r="F39" s="709"/>
      <c r="G39" s="709"/>
      <c r="H39" s="709"/>
      <c r="I39" s="1978"/>
      <c r="J39" s="1978"/>
    </row>
    <row r="40" spans="1:10" ht="60" customHeight="1" x14ac:dyDescent="0.25">
      <c r="A40" s="887" t="s">
        <v>424</v>
      </c>
      <c r="B40" s="2482" t="s">
        <v>440</v>
      </c>
      <c r="C40" s="2482"/>
      <c r="D40" s="2482"/>
      <c r="E40" s="2482"/>
      <c r="F40" s="2482"/>
      <c r="G40" s="2482"/>
      <c r="H40" s="2482"/>
      <c r="I40" s="2482"/>
      <c r="J40" s="1978"/>
    </row>
    <row r="41" spans="1:10" ht="20.100000000000001" customHeight="1" x14ac:dyDescent="0.25">
      <c r="A41" s="1"/>
      <c r="B41" s="1964"/>
      <c r="C41" s="108"/>
      <c r="D41" s="103"/>
      <c r="E41" s="122"/>
      <c r="F41" s="292"/>
      <c r="G41" s="716"/>
      <c r="H41" s="292"/>
      <c r="I41" s="1978"/>
      <c r="J41" s="1978"/>
    </row>
    <row r="42" spans="1:10" ht="20.100000000000001" customHeight="1" x14ac:dyDescent="0.25">
      <c r="A42" s="1"/>
      <c r="B42" s="1964"/>
      <c r="C42" s="108"/>
      <c r="D42" s="103"/>
      <c r="E42" s="122"/>
      <c r="F42" s="292"/>
      <c r="G42" s="716"/>
      <c r="H42" s="292"/>
      <c r="I42" s="1978"/>
      <c r="J42" s="1978"/>
    </row>
    <row r="43" spans="1:10" ht="20.100000000000001" customHeight="1" x14ac:dyDescent="0.25">
      <c r="A43" s="119" t="s">
        <v>319</v>
      </c>
      <c r="B43" s="120"/>
      <c r="C43" s="16"/>
      <c r="D43" s="121"/>
      <c r="E43" s="8"/>
      <c r="F43" s="8"/>
      <c r="G43" s="717"/>
      <c r="H43" s="8"/>
      <c r="I43" s="1978"/>
      <c r="J43" s="1978"/>
    </row>
    <row r="44" spans="1:10" ht="60" customHeight="1" x14ac:dyDescent="0.25">
      <c r="A44" s="119"/>
      <c r="B44" s="2482" t="s">
        <v>418</v>
      </c>
      <c r="C44" s="2485"/>
      <c r="D44" s="2485"/>
      <c r="E44" s="2485"/>
      <c r="F44" s="2485"/>
      <c r="G44" s="2485"/>
      <c r="H44" s="2485"/>
      <c r="I44" s="1978"/>
      <c r="J44" s="1978"/>
    </row>
    <row r="45" spans="1:10" ht="20.100000000000001" customHeight="1" thickBot="1" x14ac:dyDescent="0.3">
      <c r="A45" s="119" t="s">
        <v>421</v>
      </c>
      <c r="B45" s="120"/>
      <c r="C45" s="16"/>
      <c r="D45" s="121"/>
      <c r="E45" s="8"/>
      <c r="F45" s="8"/>
      <c r="G45" s="717"/>
      <c r="H45" s="8"/>
      <c r="I45" s="1978"/>
      <c r="J45" s="1978"/>
    </row>
    <row r="46" spans="1:10" ht="15.95" customHeight="1" thickBot="1" x14ac:dyDescent="0.3">
      <c r="A46" s="294" t="s">
        <v>18</v>
      </c>
      <c r="B46" s="295" t="s">
        <v>80</v>
      </c>
      <c r="C46" s="867" t="s">
        <v>19</v>
      </c>
      <c r="D46" s="760"/>
      <c r="E46" s="761" t="s">
        <v>403</v>
      </c>
      <c r="F46" s="762"/>
      <c r="G46" s="711" t="s">
        <v>377</v>
      </c>
      <c r="H46" s="710"/>
      <c r="I46" s="1978"/>
      <c r="J46" s="1978"/>
    </row>
    <row r="47" spans="1:10" ht="15.95" customHeight="1" thickBot="1" x14ac:dyDescent="0.3">
      <c r="A47" s="749"/>
      <c r="B47" s="712"/>
      <c r="C47" s="879"/>
      <c r="D47" s="759" t="s">
        <v>103</v>
      </c>
      <c r="E47" s="753" t="s">
        <v>104</v>
      </c>
      <c r="F47" s="754" t="s">
        <v>105</v>
      </c>
      <c r="G47" s="755" t="s">
        <v>245</v>
      </c>
      <c r="H47" s="755" t="s">
        <v>366</v>
      </c>
      <c r="I47" s="1978"/>
      <c r="J47" s="1978"/>
    </row>
    <row r="48" spans="1:10" ht="20.100000000000001" customHeight="1" x14ac:dyDescent="0.25">
      <c r="A48" s="1974"/>
      <c r="B48" s="100" t="s">
        <v>22</v>
      </c>
      <c r="C48" s="839" t="s">
        <v>40</v>
      </c>
      <c r="D48" s="104"/>
      <c r="E48" s="756"/>
      <c r="F48" s="731">
        <v>0</v>
      </c>
      <c r="G48" s="728">
        <v>0</v>
      </c>
      <c r="H48" s="729">
        <v>0</v>
      </c>
      <c r="I48" s="1978"/>
      <c r="J48" s="1978"/>
    </row>
    <row r="49" spans="1:10" ht="20.100000000000001" customHeight="1" x14ac:dyDescent="0.25">
      <c r="A49" s="111"/>
      <c r="B49" s="100" t="s">
        <v>55</v>
      </c>
      <c r="C49" s="839" t="s">
        <v>40</v>
      </c>
      <c r="D49" s="104"/>
      <c r="E49" s="756">
        <v>300</v>
      </c>
      <c r="F49" s="731"/>
      <c r="G49" s="728">
        <f t="shared" ref="G49:G52" si="3">(D49*12)+(E49*4)+(F49*1)</f>
        <v>1200</v>
      </c>
      <c r="H49" s="735">
        <v>300</v>
      </c>
      <c r="I49" s="1978"/>
      <c r="J49" s="1978"/>
    </row>
    <row r="50" spans="1:10" ht="20.100000000000001" customHeight="1" x14ac:dyDescent="0.25">
      <c r="A50" s="111"/>
      <c r="B50" s="100" t="s">
        <v>21</v>
      </c>
      <c r="C50" s="839" t="s">
        <v>41</v>
      </c>
      <c r="D50" s="104"/>
      <c r="E50" s="756"/>
      <c r="F50" s="731">
        <v>100</v>
      </c>
      <c r="G50" s="728">
        <f t="shared" si="3"/>
        <v>100</v>
      </c>
      <c r="H50" s="735">
        <v>100</v>
      </c>
      <c r="I50" s="1978"/>
      <c r="J50" s="1978"/>
    </row>
    <row r="51" spans="1:10" ht="20.100000000000001" customHeight="1" x14ac:dyDescent="0.25">
      <c r="A51" s="111"/>
      <c r="B51" s="100" t="s">
        <v>42</v>
      </c>
      <c r="C51" s="839" t="s">
        <v>43</v>
      </c>
      <c r="D51" s="104"/>
      <c r="E51" s="756"/>
      <c r="F51" s="731">
        <v>300</v>
      </c>
      <c r="G51" s="728">
        <f t="shared" si="3"/>
        <v>300</v>
      </c>
      <c r="H51" s="735">
        <v>300</v>
      </c>
      <c r="I51" s="1978"/>
      <c r="J51" s="1978"/>
    </row>
    <row r="52" spans="1:10" ht="15.95" customHeight="1" thickBot="1" x14ac:dyDescent="0.3">
      <c r="A52" s="117"/>
      <c r="B52" s="105"/>
      <c r="C52" s="839"/>
      <c r="D52" s="695"/>
      <c r="E52" s="757"/>
      <c r="F52" s="740"/>
      <c r="G52" s="728">
        <f t="shared" si="3"/>
        <v>0</v>
      </c>
      <c r="H52" s="742"/>
      <c r="I52" s="1978"/>
      <c r="J52" s="1978"/>
    </row>
    <row r="53" spans="1:10" ht="15.95" customHeight="1" thickBot="1" x14ac:dyDescent="0.3">
      <c r="A53" s="703" t="s">
        <v>359</v>
      </c>
      <c r="B53" s="689"/>
      <c r="C53" s="880"/>
      <c r="D53" s="693">
        <f>SUM(D48:D52)</f>
        <v>0</v>
      </c>
      <c r="E53" s="693">
        <f>SUM(E48:E52)</f>
        <v>300</v>
      </c>
      <c r="F53" s="693">
        <f>SUM(F48:F52)</f>
        <v>400</v>
      </c>
      <c r="G53" s="693">
        <f>SUM(G48:G52)</f>
        <v>1600</v>
      </c>
      <c r="H53" s="693">
        <f>SUM(H48:H52)</f>
        <v>700</v>
      </c>
      <c r="I53" s="888" t="s">
        <v>425</v>
      </c>
      <c r="J53" s="1978"/>
    </row>
    <row r="54" spans="1:10" x14ac:dyDescent="0.25">
      <c r="A54" s="885" t="s">
        <v>419</v>
      </c>
      <c r="B54" s="886"/>
      <c r="C54" s="837"/>
      <c r="D54" s="709"/>
      <c r="E54" s="709"/>
      <c r="F54" s="709"/>
      <c r="G54" s="709"/>
      <c r="H54" s="709"/>
      <c r="I54" s="1978"/>
      <c r="J54" s="1978"/>
    </row>
    <row r="55" spans="1:10" ht="60" customHeight="1" x14ac:dyDescent="0.25">
      <c r="A55" s="887" t="s">
        <v>425</v>
      </c>
      <c r="B55" s="2482" t="s">
        <v>432</v>
      </c>
      <c r="C55" s="2482"/>
      <c r="D55" s="2482"/>
      <c r="E55" s="2482"/>
      <c r="F55" s="2482"/>
      <c r="G55" s="2482"/>
      <c r="H55" s="2482"/>
      <c r="I55" s="2482"/>
      <c r="J55" s="1978"/>
    </row>
    <row r="56" spans="1:10" ht="15.75" x14ac:dyDescent="0.25">
      <c r="A56" s="887"/>
      <c r="B56" s="1990"/>
      <c r="C56" s="1990"/>
      <c r="D56" s="1990"/>
      <c r="E56" s="1990"/>
      <c r="F56" s="1990"/>
      <c r="G56" s="1990"/>
      <c r="H56" s="1990"/>
      <c r="I56" s="1990"/>
      <c r="J56" s="1978"/>
    </row>
    <row r="57" spans="1:10" ht="16.5" thickBot="1" x14ac:dyDescent="0.3">
      <c r="A57" s="893" t="s">
        <v>422</v>
      </c>
      <c r="B57" s="697"/>
      <c r="C57" s="1983"/>
      <c r="D57" s="709"/>
      <c r="E57" s="709"/>
      <c r="F57" s="709"/>
      <c r="G57" s="709"/>
      <c r="H57" s="709"/>
      <c r="I57" s="1978"/>
      <c r="J57" s="1978"/>
    </row>
    <row r="58" spans="1:10" ht="15.75" thickBot="1" x14ac:dyDescent="0.3">
      <c r="A58" s="294" t="s">
        <v>18</v>
      </c>
      <c r="B58" s="295" t="s">
        <v>80</v>
      </c>
      <c r="C58" s="867" t="s">
        <v>19</v>
      </c>
      <c r="D58" s="760"/>
      <c r="E58" s="761" t="s">
        <v>403</v>
      </c>
      <c r="F58" s="762"/>
      <c r="G58" s="711" t="s">
        <v>377</v>
      </c>
      <c r="H58" s="710"/>
      <c r="I58" s="1978"/>
      <c r="J58" s="1978"/>
    </row>
    <row r="59" spans="1:10" ht="15.75" thickBot="1" x14ac:dyDescent="0.3">
      <c r="A59" s="758" t="s">
        <v>44</v>
      </c>
      <c r="B59" s="712"/>
      <c r="C59" s="863"/>
      <c r="D59" s="759" t="s">
        <v>103</v>
      </c>
      <c r="E59" s="753" t="s">
        <v>104</v>
      </c>
      <c r="F59" s="754" t="s">
        <v>105</v>
      </c>
      <c r="G59" s="755" t="s">
        <v>245</v>
      </c>
      <c r="H59" s="755" t="s">
        <v>366</v>
      </c>
      <c r="I59" s="1978"/>
      <c r="J59" s="1978"/>
    </row>
    <row r="60" spans="1:10" x14ac:dyDescent="0.25">
      <c r="A60" s="1974"/>
      <c r="B60" s="635" t="s">
        <v>0</v>
      </c>
      <c r="C60" s="846" t="s">
        <v>326</v>
      </c>
      <c r="D60" s="705"/>
      <c r="E60" s="743">
        <v>150</v>
      </c>
      <c r="F60" s="744"/>
      <c r="G60" s="729">
        <f>(D60*12)+(E60*4)+(F60*1)</f>
        <v>600</v>
      </c>
      <c r="H60" s="729">
        <v>150</v>
      </c>
      <c r="I60" s="1978"/>
      <c r="J60" s="1978"/>
    </row>
    <row r="61" spans="1:10" x14ac:dyDescent="0.25">
      <c r="A61" s="111"/>
      <c r="B61" s="100" t="s">
        <v>1</v>
      </c>
      <c r="C61" s="839" t="s">
        <v>326</v>
      </c>
      <c r="D61" s="104"/>
      <c r="E61" s="730">
        <v>100</v>
      </c>
      <c r="F61" s="300"/>
      <c r="G61" s="737">
        <f>(D61*12)+(E61*4)+(F61*1)</f>
        <v>400</v>
      </c>
      <c r="H61" s="735">
        <v>100</v>
      </c>
      <c r="I61" s="1978"/>
      <c r="J61" s="1978"/>
    </row>
    <row r="62" spans="1:10" ht="15.75" thickBot="1" x14ac:dyDescent="0.3">
      <c r="A62" s="687"/>
      <c r="B62" s="701"/>
      <c r="C62" s="850"/>
      <c r="D62" s="695"/>
      <c r="E62" s="740"/>
      <c r="F62" s="702"/>
      <c r="G62" s="737">
        <f>(D62*12)+(E62*4)+(F62*1)</f>
        <v>0</v>
      </c>
      <c r="H62" s="745"/>
      <c r="I62" s="1978"/>
      <c r="J62" s="1978"/>
    </row>
    <row r="63" spans="1:10" ht="16.5" thickBot="1" x14ac:dyDescent="0.3">
      <c r="A63" s="703" t="s">
        <v>360</v>
      </c>
      <c r="B63" s="689"/>
      <c r="C63" s="706"/>
      <c r="D63" s="693">
        <f>SUM(D60:D62)</f>
        <v>0</v>
      </c>
      <c r="E63" s="693">
        <f>SUM(E60:E62)</f>
        <v>250</v>
      </c>
      <c r="F63" s="693">
        <f>SUM(F60:F62)</f>
        <v>0</v>
      </c>
      <c r="G63" s="693">
        <f>SUM(G60:G62)</f>
        <v>1000</v>
      </c>
      <c r="H63" s="693">
        <f>SUM(H60:H62)</f>
        <v>250</v>
      </c>
      <c r="I63" s="892" t="s">
        <v>426</v>
      </c>
      <c r="J63" s="1978"/>
    </row>
    <row r="64" spans="1:10" x14ac:dyDescent="0.25">
      <c r="A64" s="885" t="s">
        <v>419</v>
      </c>
      <c r="B64" s="886"/>
      <c r="C64" s="837"/>
      <c r="D64" s="709"/>
      <c r="E64" s="709"/>
      <c r="F64" s="709"/>
      <c r="G64" s="709"/>
      <c r="H64" s="709"/>
      <c r="I64" s="1978"/>
      <c r="J64" s="1978"/>
    </row>
    <row r="65" spans="1:10" ht="60" customHeight="1" x14ac:dyDescent="0.25">
      <c r="A65" s="887" t="s">
        <v>426</v>
      </c>
      <c r="B65" s="2482" t="s">
        <v>423</v>
      </c>
      <c r="C65" s="2482"/>
      <c r="D65" s="2482"/>
      <c r="E65" s="2482"/>
      <c r="F65" s="2482"/>
      <c r="G65" s="2482"/>
      <c r="H65" s="2482"/>
      <c r="I65" s="2482"/>
      <c r="J65" s="1978"/>
    </row>
    <row r="66" spans="1:10" ht="15.75" x14ac:dyDescent="0.25">
      <c r="A66" s="107"/>
      <c r="B66" s="108"/>
      <c r="C66" s="1956"/>
      <c r="D66" s="103"/>
      <c r="E66" s="122"/>
      <c r="F66" s="292"/>
      <c r="G66" s="292"/>
      <c r="H66" s="292"/>
      <c r="I66" s="1978"/>
      <c r="J66" s="1978"/>
    </row>
    <row r="67" spans="1:10" ht="15.75" thickBot="1" x14ac:dyDescent="0.3">
      <c r="A67" s="107"/>
      <c r="B67" s="108"/>
      <c r="C67" s="1956"/>
      <c r="D67" s="103"/>
      <c r="E67" s="103"/>
      <c r="F67" s="103"/>
      <c r="G67" s="103"/>
      <c r="H67" s="103"/>
      <c r="I67" s="1978"/>
      <c r="J67" s="1978"/>
    </row>
    <row r="68" spans="1:10" ht="15.75" thickBot="1" x14ac:dyDescent="0.3">
      <c r="A68" s="2479" t="s">
        <v>415</v>
      </c>
      <c r="B68" s="2480"/>
      <c r="C68" s="2481"/>
      <c r="D68" s="766"/>
      <c r="E68" s="761" t="s">
        <v>403</v>
      </c>
      <c r="F68" s="762"/>
      <c r="G68" s="711" t="s">
        <v>377</v>
      </c>
      <c r="H68" s="710"/>
      <c r="I68" s="1978"/>
      <c r="J68" s="1978"/>
    </row>
    <row r="69" spans="1:10" ht="15.75" thickBot="1" x14ac:dyDescent="0.3">
      <c r="D69" s="870" t="s">
        <v>103</v>
      </c>
      <c r="E69" s="721" t="s">
        <v>104</v>
      </c>
      <c r="F69" s="722" t="s">
        <v>105</v>
      </c>
      <c r="G69" s="755" t="s">
        <v>245</v>
      </c>
      <c r="H69" s="755" t="s">
        <v>366</v>
      </c>
      <c r="I69" s="1978"/>
      <c r="J69" s="1978"/>
    </row>
    <row r="70" spans="1:10" ht="16.5" thickBot="1" x14ac:dyDescent="0.3">
      <c r="A70" s="107"/>
      <c r="B70" s="108"/>
      <c r="C70" s="1956"/>
      <c r="D70" s="723">
        <f>D63+D53+D38</f>
        <v>171</v>
      </c>
      <c r="E70" s="724">
        <f>E63+E53+E38</f>
        <v>815.5</v>
      </c>
      <c r="F70" s="724">
        <f>F63+F53+F38</f>
        <v>557</v>
      </c>
      <c r="G70" s="724">
        <f>G63+G53+G38</f>
        <v>5871</v>
      </c>
      <c r="H70" s="725">
        <f>H63+H53+H38</f>
        <v>1885.5</v>
      </c>
      <c r="I70" s="894" t="s">
        <v>427</v>
      </c>
      <c r="J70" s="1978"/>
    </row>
    <row r="71" spans="1:10" x14ac:dyDescent="0.25">
      <c r="A71" s="885" t="s">
        <v>419</v>
      </c>
      <c r="B71" s="886"/>
      <c r="C71" s="837"/>
      <c r="D71" s="709"/>
      <c r="E71" s="709"/>
      <c r="F71" s="709"/>
      <c r="G71" s="709"/>
      <c r="H71" s="709"/>
      <c r="I71" s="1978"/>
      <c r="J71" s="1978"/>
    </row>
    <row r="72" spans="1:10" ht="60" customHeight="1" x14ac:dyDescent="0.25">
      <c r="A72" s="887" t="s">
        <v>427</v>
      </c>
      <c r="B72" s="2482" t="s">
        <v>434</v>
      </c>
      <c r="C72" s="2482"/>
      <c r="D72" s="2482"/>
      <c r="E72" s="2482"/>
      <c r="F72" s="2482"/>
      <c r="G72" s="2482"/>
      <c r="H72" s="2482"/>
      <c r="I72" s="2482"/>
    </row>
  </sheetData>
  <mergeCells count="8">
    <mergeCell ref="A68:C68"/>
    <mergeCell ref="B72:I72"/>
    <mergeCell ref="A2:H2"/>
    <mergeCell ref="B5:H5"/>
    <mergeCell ref="B40:I40"/>
    <mergeCell ref="B44:H44"/>
    <mergeCell ref="B55:I55"/>
    <mergeCell ref="B65:I65"/>
  </mergeCells>
  <pageMargins left="0.25" right="0.25" top="0.25" bottom="0.25" header="0.25" footer="0.25"/>
  <pageSetup scale="90" orientation="portrait" r:id="rId1"/>
  <rowBreaks count="1" manualBreakCount="1">
    <brk id="41"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F320-2C54-4F4F-AE46-DEB923868604}">
  <sheetPr>
    <pageSetUpPr fitToPage="1"/>
  </sheetPr>
  <dimension ref="A1:V313"/>
  <sheetViews>
    <sheetView zoomScaleNormal="100" workbookViewId="0">
      <selection activeCell="O55" sqref="O55"/>
    </sheetView>
  </sheetViews>
  <sheetFormatPr defaultRowHeight="15" x14ac:dyDescent="0.25"/>
  <cols>
    <col min="1" max="5" width="10.7109375" style="1816" customWidth="1"/>
    <col min="6" max="6" width="0.85546875" style="1816" customWidth="1"/>
    <col min="7" max="11" width="10.7109375" style="1816" customWidth="1"/>
    <col min="12" max="12" width="5.7109375" style="1816" customWidth="1"/>
    <col min="13" max="16" width="10.7109375" style="1816" customWidth="1"/>
    <col min="17" max="16384" width="9.140625" style="1816"/>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1829"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814"/>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92.29</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92.29</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813"/>
      <c r="J27" s="191">
        <f>J13+E17-E25</f>
        <v>-92.29</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838"/>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-92.29</v>
      </c>
      <c r="G34" s="613">
        <f>C34-E34</f>
        <v>1027.29</v>
      </c>
      <c r="H34" s="614">
        <f>E34/C34</f>
        <v>-9.8705882352941185E-2</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0</v>
      </c>
      <c r="E37" s="410">
        <f>SUM(E34:E36)</f>
        <v>-92.29</v>
      </c>
      <c r="G37" s="43">
        <f>C37-E37</f>
        <v>1977.29</v>
      </c>
      <c r="H37" s="11"/>
      <c r="I37" s="612"/>
    </row>
    <row r="38" spans="1:11" ht="5.0999999999999996" customHeight="1" thickBot="1" x14ac:dyDescent="0.35">
      <c r="A38" s="1822"/>
      <c r="B38" s="1822"/>
      <c r="E38" s="1838"/>
      <c r="G38" s="151"/>
      <c r="H38" s="151"/>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1830"/>
      <c r="B44" s="1830"/>
      <c r="C44" s="10"/>
      <c r="D44" s="10"/>
      <c r="E44" s="11"/>
      <c r="K44" s="183"/>
    </row>
    <row r="45" spans="1:11" ht="16.5" thickBot="1" x14ac:dyDescent="0.3">
      <c r="A45" s="487" t="s">
        <v>131</v>
      </c>
      <c r="B45" s="522"/>
      <c r="C45" s="488"/>
      <c r="D45" s="1823"/>
      <c r="E45" s="1823"/>
      <c r="F45" s="490"/>
      <c r="G45" s="1824"/>
      <c r="H45" s="1824"/>
      <c r="I45" s="362" t="s">
        <v>200</v>
      </c>
      <c r="J45" s="361" t="s">
        <v>199</v>
      </c>
      <c r="K45" s="183"/>
    </row>
    <row r="46" spans="1:11" ht="15.75" thickBot="1" x14ac:dyDescent="0.3">
      <c r="A46" s="197"/>
      <c r="B46" s="197"/>
      <c r="C46" s="177"/>
      <c r="F46" s="177"/>
      <c r="G46" s="196"/>
      <c r="H46" s="196"/>
      <c r="I46" s="198">
        <f>C37+E43</f>
        <v>1885</v>
      </c>
      <c r="J46" s="199">
        <f>E37+E43</f>
        <v>-92.29</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814"/>
      <c r="J49" s="191">
        <f>J257</f>
        <v>0</v>
      </c>
      <c r="K49" s="203"/>
    </row>
    <row r="50" spans="1:14" x14ac:dyDescent="0.25">
      <c r="A50" s="51" t="s">
        <v>162</v>
      </c>
      <c r="B50" s="51"/>
      <c r="C50" s="1841"/>
      <c r="D50" s="1838"/>
      <c r="E50" s="11"/>
    </row>
    <row r="54" spans="1:14" ht="18.75" x14ac:dyDescent="0.3">
      <c r="E54" s="380" t="s">
        <v>144</v>
      </c>
      <c r="I54" s="18"/>
      <c r="J54" s="2519" t="s">
        <v>556</v>
      </c>
      <c r="K54" s="2519"/>
    </row>
    <row r="55" spans="1:14" ht="9.9499999999999993" customHeight="1" x14ac:dyDescent="0.25">
      <c r="A55" s="1013"/>
      <c r="B55" s="1013"/>
      <c r="C55" s="1801" t="s">
        <v>854</v>
      </c>
      <c r="D55" s="1838"/>
      <c r="E55" s="1838"/>
      <c r="J55" s="1838"/>
    </row>
    <row r="56" spans="1:14" ht="19.5" thickBot="1" x14ac:dyDescent="0.35">
      <c r="A56" s="164" t="s">
        <v>59</v>
      </c>
      <c r="B56" s="164"/>
      <c r="C56" s="2589"/>
      <c r="D56" s="2589"/>
      <c r="E56" s="2589"/>
      <c r="F56" s="18"/>
      <c r="G56" s="168">
        <v>2020</v>
      </c>
      <c r="H56" s="168"/>
      <c r="J56" s="1838"/>
    </row>
    <row r="57" spans="1:14" x14ac:dyDescent="0.25">
      <c r="J57" s="1838"/>
    </row>
    <row r="58" spans="1:14" ht="12" customHeight="1" x14ac:dyDescent="0.25">
      <c r="A58" s="258" t="s">
        <v>64</v>
      </c>
      <c r="B58" s="258"/>
      <c r="C58" s="11"/>
      <c r="D58" s="1802" t="s">
        <v>855</v>
      </c>
      <c r="E58" s="1838"/>
      <c r="J58" s="1838"/>
    </row>
    <row r="59" spans="1:14" ht="8.1" customHeight="1" thickBot="1" x14ac:dyDescent="0.35">
      <c r="A59" s="1822"/>
      <c r="B59" s="1822"/>
      <c r="C59" s="11"/>
      <c r="D59" s="1838"/>
      <c r="E59" s="1838"/>
      <c r="J59" s="1838"/>
    </row>
    <row r="60" spans="1:14" ht="15.75" thickBot="1" x14ac:dyDescent="0.3">
      <c r="A60" s="1827" t="s">
        <v>198</v>
      </c>
      <c r="B60" s="1828"/>
      <c r="C60" s="1813"/>
      <c r="D60" s="359"/>
      <c r="E60" s="358"/>
      <c r="F60" s="1813"/>
      <c r="G60" s="1813"/>
      <c r="H60" s="1813"/>
      <c r="I60" s="1813"/>
      <c r="J60" s="357" t="s">
        <v>203</v>
      </c>
      <c r="K60" s="356"/>
    </row>
    <row r="61" spans="1:14" ht="9.9499999999999993" customHeight="1" thickBot="1" x14ac:dyDescent="0.3">
      <c r="B61" s="1804" t="s">
        <v>856</v>
      </c>
      <c r="H61" s="1804" t="s">
        <v>857</v>
      </c>
      <c r="K61" s="162"/>
    </row>
    <row r="62" spans="1:14" ht="20.100000000000001" customHeight="1" thickBot="1" x14ac:dyDescent="0.3">
      <c r="A62" s="1817" t="s">
        <v>169</v>
      </c>
      <c r="B62" s="1818"/>
      <c r="C62" s="1818"/>
      <c r="D62" s="73" t="s">
        <v>17</v>
      </c>
      <c r="E62" s="207" t="s">
        <v>99</v>
      </c>
      <c r="G62" s="2584" t="s">
        <v>554</v>
      </c>
      <c r="H62" s="2585"/>
      <c r="I62" s="2585"/>
      <c r="J62" s="2586"/>
      <c r="K62" s="162"/>
    </row>
    <row r="63" spans="1:14" ht="15.75" customHeight="1" thickBot="1" x14ac:dyDescent="0.3">
      <c r="A63" s="2486"/>
      <c r="B63" s="2487"/>
      <c r="C63" s="2488"/>
      <c r="D63" s="233"/>
      <c r="E63" s="355"/>
      <c r="G63" s="1817" t="s">
        <v>63</v>
      </c>
      <c r="H63" s="1818"/>
      <c r="I63" s="558" t="s">
        <v>17</v>
      </c>
      <c r="J63" s="271" t="s">
        <v>61</v>
      </c>
      <c r="K63" s="162"/>
      <c r="N63" s="1831"/>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812" t="s">
        <v>196</v>
      </c>
      <c r="B75" s="1813"/>
      <c r="C75" s="1813"/>
      <c r="D75" s="1813"/>
      <c r="E75" s="351"/>
      <c r="F75" s="1813"/>
      <c r="G75" s="1813"/>
      <c r="H75" s="1813"/>
      <c r="I75" s="1813"/>
      <c r="J75" s="1814"/>
      <c r="K75" s="33">
        <f>K60-D73</f>
        <v>0</v>
      </c>
    </row>
    <row r="76" spans="1:11" ht="8.1" customHeight="1" x14ac:dyDescent="0.25">
      <c r="E76" s="1838"/>
      <c r="K76" s="162"/>
    </row>
    <row r="77" spans="1:11" ht="12" customHeight="1" x14ac:dyDescent="0.25">
      <c r="A77" s="258" t="s">
        <v>763</v>
      </c>
      <c r="E77" s="1838"/>
      <c r="K77" s="162"/>
    </row>
    <row r="78" spans="1:11" ht="9.9499999999999993" customHeight="1" thickBot="1" x14ac:dyDescent="0.3">
      <c r="D78" s="1806" t="s">
        <v>858</v>
      </c>
      <c r="E78" s="1838"/>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1838"/>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1838"/>
      <c r="G84" s="2495"/>
      <c r="H84" s="2495"/>
      <c r="I84" s="2495"/>
      <c r="J84" s="2495"/>
      <c r="K84" s="2495"/>
    </row>
    <row r="85" spans="1:11" ht="15" customHeight="1" thickBot="1" x14ac:dyDescent="0.3">
      <c r="A85" s="2567" t="s">
        <v>149</v>
      </c>
      <c r="B85" s="2568"/>
      <c r="C85" s="414">
        <f>D85</f>
        <v>0</v>
      </c>
      <c r="D85" s="416"/>
      <c r="E85" s="59" t="s">
        <v>229</v>
      </c>
      <c r="F85" s="1838"/>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1838"/>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838"/>
      <c r="K89" s="162"/>
    </row>
    <row r="90" spans="1:11" ht="12" customHeight="1" x14ac:dyDescent="0.25">
      <c r="A90" s="258" t="s">
        <v>65</v>
      </c>
      <c r="B90" s="258"/>
      <c r="C90" s="160"/>
      <c r="D90" s="1808" t="s">
        <v>860</v>
      </c>
      <c r="E90" s="1838"/>
      <c r="K90" s="162"/>
    </row>
    <row r="91" spans="1:11" ht="5.0999999999999996" customHeight="1" thickBot="1" x14ac:dyDescent="0.35">
      <c r="A91" s="1822"/>
      <c r="B91" s="1822"/>
      <c r="C91" s="24"/>
      <c r="D91" s="1838"/>
      <c r="E91" s="1838"/>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818"/>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838"/>
      <c r="G117" s="161"/>
      <c r="H117" s="161"/>
      <c r="K117" s="162"/>
    </row>
    <row r="118" spans="1:21" ht="15.75" thickBot="1" x14ac:dyDescent="0.3">
      <c r="C118" s="11"/>
      <c r="D118" s="11"/>
      <c r="E118" s="1838"/>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838"/>
      <c r="I120" s="86"/>
      <c r="K120" s="162"/>
    </row>
    <row r="121" spans="1:21" ht="15" customHeight="1" x14ac:dyDescent="0.25">
      <c r="A121" s="258" t="s">
        <v>265</v>
      </c>
      <c r="B121" s="258"/>
      <c r="D121" s="10"/>
      <c r="E121" s="1838"/>
      <c r="I121" s="86"/>
      <c r="K121" s="162"/>
    </row>
    <row r="122" spans="1:21" ht="15" customHeight="1" x14ac:dyDescent="0.25">
      <c r="A122" s="258"/>
      <c r="B122" s="258"/>
      <c r="D122" s="10"/>
      <c r="E122" s="1838"/>
      <c r="I122" s="86"/>
      <c r="K122" s="162"/>
    </row>
    <row r="123" spans="1:21" ht="15" customHeight="1" x14ac:dyDescent="0.25">
      <c r="A123" s="448" t="s">
        <v>650</v>
      </c>
      <c r="B123" s="448"/>
      <c r="D123" s="10"/>
      <c r="E123" s="1838"/>
      <c r="I123" s="86"/>
      <c r="K123" s="162"/>
    </row>
    <row r="124" spans="1:21" ht="9.9499999999999993" customHeight="1" thickBot="1" x14ac:dyDescent="0.3">
      <c r="D124" s="1809" t="s">
        <v>863</v>
      </c>
      <c r="K124" s="162"/>
    </row>
    <row r="125" spans="1:21" ht="15" customHeight="1" thickBot="1" x14ac:dyDescent="0.3">
      <c r="A125" s="2506" t="s">
        <v>19</v>
      </c>
      <c r="B125" s="2508"/>
      <c r="C125" s="1837"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826"/>
      <c r="B148" s="1839" t="s">
        <v>1</v>
      </c>
      <c r="C148" s="1003" t="s">
        <v>541</v>
      </c>
      <c r="D148" s="1005"/>
      <c r="E148" s="231"/>
      <c r="G148" s="2526"/>
      <c r="H148" s="2526"/>
      <c r="I148" s="2526"/>
      <c r="J148" s="2526"/>
      <c r="K148" s="2526"/>
    </row>
    <row r="149" spans="1:14" ht="15" customHeight="1" x14ac:dyDescent="0.25">
      <c r="A149" s="2532" t="s">
        <v>119</v>
      </c>
      <c r="B149" s="2533"/>
      <c r="C149" s="1811"/>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835" t="s">
        <v>120</v>
      </c>
      <c r="B158" s="1836"/>
      <c r="C158" s="1833"/>
      <c r="D158" s="33">
        <f>SUM(D126:D157)</f>
        <v>92.29</v>
      </c>
      <c r="E158" s="1834"/>
      <c r="G158" s="594" t="s">
        <v>281</v>
      </c>
      <c r="H158" s="593" t="s">
        <v>277</v>
      </c>
      <c r="I158" s="593" t="s">
        <v>278</v>
      </c>
      <c r="K158" s="162"/>
      <c r="L158" s="10"/>
    </row>
    <row r="159" spans="1:14" ht="15" customHeight="1" thickBot="1" x14ac:dyDescent="0.3">
      <c r="G159" s="1842"/>
      <c r="H159" s="606">
        <v>0</v>
      </c>
      <c r="I159" s="592">
        <f>D158-H159</f>
        <v>92.29</v>
      </c>
      <c r="K159" s="162"/>
      <c r="M159" s="33">
        <f>(K119-H159)</f>
        <v>0</v>
      </c>
      <c r="N159" s="325" t="s">
        <v>276</v>
      </c>
    </row>
    <row r="160" spans="1:14" ht="15" customHeight="1" thickBot="1" x14ac:dyDescent="0.3">
      <c r="A160" s="1819" t="s">
        <v>246</v>
      </c>
      <c r="B160" s="1819"/>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1825" t="s">
        <v>242</v>
      </c>
      <c r="H162" s="1825"/>
      <c r="J162" s="10"/>
      <c r="K162" s="162"/>
    </row>
    <row r="163" spans="1:16" ht="15" customHeight="1" thickBot="1" x14ac:dyDescent="0.3">
      <c r="A163" s="1816" t="s">
        <v>279</v>
      </c>
      <c r="D163" s="33">
        <f>D162-I159</f>
        <v>-92.29</v>
      </c>
      <c r="E163" s="33">
        <f>C162-D163</f>
        <v>1027.29</v>
      </c>
      <c r="G163" s="1842" t="s">
        <v>287</v>
      </c>
      <c r="K163" s="162"/>
      <c r="M163" s="1825" t="s">
        <v>741</v>
      </c>
    </row>
    <row r="164" spans="1:16" ht="15" customHeight="1" thickBot="1" x14ac:dyDescent="0.3">
      <c r="A164" s="596" t="s">
        <v>280</v>
      </c>
      <c r="B164" s="1844"/>
      <c r="C164" s="484"/>
      <c r="D164" s="431">
        <f>IF((N164)&lt;(E163),N164,E163)</f>
        <v>0</v>
      </c>
      <c r="E164" s="483" t="s">
        <v>239</v>
      </c>
      <c r="G164" s="1815" t="s">
        <v>738</v>
      </c>
      <c r="H164" s="2509" t="s">
        <v>282</v>
      </c>
      <c r="I164" s="2509"/>
      <c r="J164" s="1842"/>
      <c r="M164" s="1815" t="s">
        <v>738</v>
      </c>
      <c r="N164" s="607">
        <v>0</v>
      </c>
    </row>
    <row r="165" spans="1:16" ht="15" customHeight="1" thickBot="1" x14ac:dyDescent="0.3">
      <c r="A165" s="461" t="s">
        <v>247</v>
      </c>
      <c r="B165" s="461"/>
      <c r="C165" s="460">
        <f>C162</f>
        <v>935</v>
      </c>
      <c r="D165" s="456">
        <f>D163+D164</f>
        <v>-92.29</v>
      </c>
      <c r="E165" s="457">
        <f>+C162-D165</f>
        <v>1027.29</v>
      </c>
      <c r="G165" s="1842" t="s">
        <v>704</v>
      </c>
      <c r="H165" s="1842"/>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813"/>
      <c r="F170" s="1813"/>
      <c r="G170" s="1813"/>
      <c r="H170" s="1813"/>
      <c r="I170" s="1813"/>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840"/>
      <c r="C176" s="1813"/>
      <c r="D176" s="1813"/>
      <c r="E176" s="1813"/>
      <c r="F176" s="1813"/>
      <c r="G176" s="1813"/>
      <c r="H176" s="1813"/>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819" t="s">
        <v>651</v>
      </c>
      <c r="D179" s="1806" t="s">
        <v>864</v>
      </c>
      <c r="J179" s="10"/>
      <c r="K179" s="162"/>
    </row>
    <row r="180" spans="1:16" ht="15" customHeight="1" thickBot="1" x14ac:dyDescent="0.3">
      <c r="A180" s="1832" t="s">
        <v>88</v>
      </c>
      <c r="B180" s="1833"/>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832" t="s">
        <v>89</v>
      </c>
      <c r="B187" s="1833"/>
      <c r="C187" s="1833"/>
      <c r="D187" s="33">
        <f>SUM(D181:D186)</f>
        <v>0</v>
      </c>
      <c r="E187" s="1834"/>
      <c r="G187" s="594" t="s">
        <v>281</v>
      </c>
      <c r="H187" s="593" t="s">
        <v>277</v>
      </c>
      <c r="I187" s="593" t="s">
        <v>278</v>
      </c>
      <c r="K187" s="162"/>
      <c r="L187" s="10"/>
    </row>
    <row r="188" spans="1:16" ht="15" customHeight="1" thickBot="1" x14ac:dyDescent="0.3">
      <c r="G188" s="1842"/>
      <c r="H188" s="606">
        <v>0</v>
      </c>
      <c r="I188" s="592">
        <f>D187-H188</f>
        <v>0</v>
      </c>
      <c r="K188" s="162"/>
      <c r="M188" s="33">
        <f>(J176-H188)</f>
        <v>0</v>
      </c>
      <c r="N188" s="325" t="s">
        <v>276</v>
      </c>
    </row>
    <row r="189" spans="1:16" ht="15" customHeight="1" thickBot="1" x14ac:dyDescent="0.3">
      <c r="A189" s="1819" t="s">
        <v>285</v>
      </c>
      <c r="B189" s="1819"/>
      <c r="J189" s="10"/>
      <c r="K189" s="162"/>
    </row>
    <row r="190" spans="1:16" ht="15" customHeight="1" thickBot="1" x14ac:dyDescent="0.3">
      <c r="A190" s="462" t="s">
        <v>123</v>
      </c>
      <c r="B190" s="462"/>
      <c r="C190" s="463" t="s">
        <v>245</v>
      </c>
      <c r="D190" s="463" t="s">
        <v>47</v>
      </c>
      <c r="E190" s="463" t="s">
        <v>243</v>
      </c>
      <c r="H190" s="51"/>
      <c r="I190" s="10"/>
      <c r="J190" s="1842"/>
      <c r="K190" s="162"/>
      <c r="P190" s="1815" t="s">
        <v>83</v>
      </c>
    </row>
    <row r="191" spans="1:16" ht="15" customHeight="1" thickBot="1" x14ac:dyDescent="0.3">
      <c r="A191" s="464" t="s">
        <v>248</v>
      </c>
      <c r="B191" s="539"/>
      <c r="C191" s="465">
        <f>C81</f>
        <v>700</v>
      </c>
      <c r="D191" s="469">
        <f>D81</f>
        <v>0</v>
      </c>
      <c r="E191" s="308">
        <f>C191-D191</f>
        <v>700</v>
      </c>
      <c r="G191" s="1825" t="s">
        <v>257</v>
      </c>
      <c r="H191" s="1825"/>
      <c r="J191" s="10"/>
      <c r="K191" s="162"/>
    </row>
    <row r="192" spans="1:16" ht="15" customHeight="1" thickBot="1" x14ac:dyDescent="0.3">
      <c r="A192" s="586" t="s">
        <v>274</v>
      </c>
      <c r="B192" s="587"/>
      <c r="C192" s="588"/>
      <c r="D192" s="33">
        <f>D191-I188</f>
        <v>0</v>
      </c>
      <c r="E192" s="33">
        <f>E191+I188</f>
        <v>700</v>
      </c>
      <c r="G192" s="1842" t="s">
        <v>287</v>
      </c>
      <c r="M192" s="1825" t="s">
        <v>737</v>
      </c>
    </row>
    <row r="193" spans="1:14" ht="15" customHeight="1" thickBot="1" x14ac:dyDescent="0.3">
      <c r="A193" s="596" t="s">
        <v>280</v>
      </c>
      <c r="B193" s="1843"/>
      <c r="C193" s="589"/>
      <c r="D193" s="431">
        <f>N193</f>
        <v>0</v>
      </c>
      <c r="E193" s="450" t="s">
        <v>256</v>
      </c>
      <c r="G193" s="1815" t="s">
        <v>738</v>
      </c>
      <c r="H193" s="2509" t="s">
        <v>282</v>
      </c>
      <c r="I193" s="2509"/>
      <c r="J193" s="1842"/>
      <c r="K193" s="162"/>
      <c r="L193" s="10"/>
      <c r="M193" s="1815" t="s">
        <v>736</v>
      </c>
      <c r="N193" s="607">
        <v>0</v>
      </c>
    </row>
    <row r="194" spans="1:14" ht="15" customHeight="1" thickBot="1" x14ac:dyDescent="0.3">
      <c r="A194" s="467" t="s">
        <v>231</v>
      </c>
      <c r="B194" s="467"/>
      <c r="C194" s="466">
        <f>C191</f>
        <v>700</v>
      </c>
      <c r="D194" s="466">
        <f>D192+D193</f>
        <v>0</v>
      </c>
      <c r="E194" s="466">
        <f>C194-D194</f>
        <v>700</v>
      </c>
      <c r="G194" s="1842" t="s">
        <v>703</v>
      </c>
      <c r="H194" s="1825"/>
      <c r="J194" s="1842"/>
    </row>
    <row r="195" spans="1:14" ht="15" customHeight="1" x14ac:dyDescent="0.25"/>
    <row r="196" spans="1:14" ht="15" customHeight="1" thickBot="1" x14ac:dyDescent="0.3">
      <c r="G196" s="1825"/>
      <c r="H196" s="1825"/>
      <c r="J196" s="10"/>
      <c r="K196" s="162"/>
    </row>
    <row r="197" spans="1:14" ht="15" customHeight="1" thickBot="1" x14ac:dyDescent="0.3">
      <c r="A197" s="324" t="s">
        <v>92</v>
      </c>
      <c r="B197" s="329"/>
      <c r="C197" s="1813"/>
      <c r="D197" s="1813"/>
      <c r="E197" s="1813"/>
      <c r="F197" s="1813"/>
      <c r="G197" s="1813"/>
      <c r="H197" s="1813"/>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825"/>
      <c r="C201" s="1825"/>
      <c r="D201" s="1805" t="s">
        <v>864</v>
      </c>
      <c r="K201" s="162"/>
    </row>
    <row r="202" spans="1:14" ht="15" customHeight="1" thickBot="1" x14ac:dyDescent="0.3">
      <c r="A202" s="136" t="s">
        <v>111</v>
      </c>
      <c r="B202" s="540"/>
      <c r="C202" s="1833"/>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825"/>
      <c r="H205" s="1825"/>
      <c r="J205" s="10"/>
      <c r="N205" s="162"/>
    </row>
    <row r="206" spans="1:14" ht="15" customHeight="1" thickBot="1" x14ac:dyDescent="0.3">
      <c r="A206" s="1835" t="s">
        <v>121</v>
      </c>
      <c r="B206" s="1836"/>
      <c r="C206" s="1833"/>
      <c r="D206" s="33">
        <f>SUM(D203:D205)</f>
        <v>0</v>
      </c>
      <c r="E206" s="1842" t="s">
        <v>293</v>
      </c>
    </row>
    <row r="207" spans="1:14" ht="15" customHeight="1" x14ac:dyDescent="0.25">
      <c r="K207" s="162"/>
    </row>
    <row r="208" spans="1:14" ht="15" customHeight="1" thickBot="1" x14ac:dyDescent="0.3">
      <c r="A208" s="1819" t="s">
        <v>289</v>
      </c>
      <c r="B208" s="1819"/>
      <c r="K208" s="162"/>
    </row>
    <row r="209" spans="1:16" ht="15" customHeight="1" thickBot="1" x14ac:dyDescent="0.3">
      <c r="A209" s="1132" t="s">
        <v>114</v>
      </c>
      <c r="B209" s="1132"/>
      <c r="C209" s="472" t="s">
        <v>245</v>
      </c>
      <c r="D209" s="472" t="s">
        <v>47</v>
      </c>
      <c r="E209" s="472" t="s">
        <v>243</v>
      </c>
      <c r="K209" s="162"/>
      <c r="P209" s="1815" t="s">
        <v>83</v>
      </c>
    </row>
    <row r="210" spans="1:16" ht="15" customHeight="1" thickBot="1" x14ac:dyDescent="0.3">
      <c r="A210" s="1132" t="s">
        <v>248</v>
      </c>
      <c r="B210" s="1132"/>
      <c r="C210" s="432">
        <f>C82</f>
        <v>250</v>
      </c>
      <c r="D210" s="432">
        <f>D82</f>
        <v>0</v>
      </c>
      <c r="E210" s="432">
        <f>C210-D210</f>
        <v>250</v>
      </c>
      <c r="G210" s="1825" t="s">
        <v>257</v>
      </c>
      <c r="H210" s="1825"/>
      <c r="K210" s="162"/>
    </row>
    <row r="211" spans="1:16" ht="15" customHeight="1" thickBot="1" x14ac:dyDescent="0.3">
      <c r="A211" s="486" t="s">
        <v>273</v>
      </c>
      <c r="B211" s="544"/>
      <c r="C211" s="479"/>
      <c r="D211" s="432">
        <f>D210-D206</f>
        <v>0</v>
      </c>
      <c r="E211" s="432">
        <f>E210+D206</f>
        <v>250</v>
      </c>
      <c r="G211" s="1842" t="s">
        <v>290</v>
      </c>
      <c r="M211" s="1825" t="s">
        <v>739</v>
      </c>
    </row>
    <row r="212" spans="1:16" ht="15" customHeight="1" thickBot="1" x14ac:dyDescent="0.3">
      <c r="A212" s="596" t="s">
        <v>280</v>
      </c>
      <c r="B212" s="1844"/>
      <c r="C212" s="1814"/>
      <c r="D212" s="431">
        <f>IF((N212)&lt;(E210+E211),N212,(E210+E211))</f>
        <v>0</v>
      </c>
      <c r="E212" s="450" t="s">
        <v>256</v>
      </c>
      <c r="G212" s="1815" t="s">
        <v>738</v>
      </c>
      <c r="H212" s="2509" t="s">
        <v>282</v>
      </c>
      <c r="I212" s="2509"/>
      <c r="J212" s="1842"/>
      <c r="K212" s="162"/>
      <c r="M212" s="1816" t="s">
        <v>738</v>
      </c>
      <c r="N212" s="607"/>
    </row>
    <row r="213" spans="1:16" ht="15" customHeight="1" thickBot="1" x14ac:dyDescent="0.3">
      <c r="A213" s="473" t="s">
        <v>250</v>
      </c>
      <c r="B213" s="545"/>
      <c r="C213" s="432">
        <f>C210</f>
        <v>250</v>
      </c>
      <c r="D213" s="432">
        <f>D211+D212</f>
        <v>0</v>
      </c>
      <c r="E213" s="432">
        <f>C213-D213</f>
        <v>250</v>
      </c>
      <c r="G213" s="1825" t="s">
        <v>292</v>
      </c>
      <c r="H213" s="1825"/>
    </row>
    <row r="214" spans="1:16" ht="15" customHeight="1" x14ac:dyDescent="0.25"/>
    <row r="215" spans="1:16" ht="15" customHeight="1" thickBot="1" x14ac:dyDescent="0.3">
      <c r="G215" s="1825"/>
      <c r="H215" s="1825"/>
      <c r="J215" s="10"/>
      <c r="K215" s="162"/>
    </row>
    <row r="216" spans="1:16" ht="15" customHeight="1" thickBot="1" x14ac:dyDescent="0.3">
      <c r="A216" s="324" t="s">
        <v>251</v>
      </c>
      <c r="B216" s="329"/>
      <c r="C216" s="1813"/>
      <c r="D216" s="1813"/>
      <c r="E216" s="1813"/>
      <c r="F216" s="1813"/>
      <c r="G216" s="1813"/>
      <c r="H216" s="1813"/>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813"/>
      <c r="D222" s="1813"/>
      <c r="E222" s="1813"/>
      <c r="F222" s="1813"/>
      <c r="G222" s="1813"/>
      <c r="H222" s="1813"/>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819" t="s">
        <v>264</v>
      </c>
      <c r="B226" s="1819"/>
      <c r="D226" s="10"/>
    </row>
    <row r="227" spans="1:14" ht="15" customHeight="1" thickBot="1" x14ac:dyDescent="0.3">
      <c r="A227" s="1820" t="s">
        <v>234</v>
      </c>
      <c r="B227" s="1821"/>
      <c r="C227" s="1821"/>
      <c r="D227" s="437">
        <f>D84</f>
        <v>0</v>
      </c>
      <c r="E227" s="1825" t="s">
        <v>254</v>
      </c>
    </row>
    <row r="228" spans="1:14" ht="15" customHeight="1" thickBot="1" x14ac:dyDescent="0.3">
      <c r="A228" s="1832" t="s">
        <v>142</v>
      </c>
      <c r="B228" s="1833"/>
      <c r="C228" s="1833"/>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842" t="s">
        <v>740</v>
      </c>
      <c r="J233" s="10"/>
      <c r="M233" s="33">
        <f>J222-D233</f>
        <v>0</v>
      </c>
      <c r="N233" s="1816" t="s">
        <v>276</v>
      </c>
    </row>
    <row r="234" spans="1:14" ht="15" customHeight="1" thickBot="1" x14ac:dyDescent="0.3">
      <c r="A234" s="2506" t="s">
        <v>93</v>
      </c>
      <c r="B234" s="2507"/>
      <c r="C234" s="2508"/>
      <c r="D234" s="73"/>
      <c r="E234" s="73" t="s">
        <v>81</v>
      </c>
      <c r="G234" s="1803" t="s">
        <v>867</v>
      </c>
      <c r="H234" s="1825"/>
      <c r="I234" s="10"/>
      <c r="J234" s="10"/>
    </row>
    <row r="235" spans="1:14" ht="15" customHeight="1" x14ac:dyDescent="0.25">
      <c r="A235" s="2486"/>
      <c r="B235" s="2487"/>
      <c r="C235" s="2488"/>
      <c r="D235" s="233"/>
      <c r="E235" s="433"/>
      <c r="G235" s="1825"/>
      <c r="H235" s="1825"/>
      <c r="I235" s="10"/>
      <c r="J235" s="10"/>
    </row>
    <row r="236" spans="1:14" ht="15" customHeight="1" x14ac:dyDescent="0.25">
      <c r="A236" s="2489"/>
      <c r="B236" s="2490"/>
      <c r="C236" s="2491"/>
      <c r="D236" s="233"/>
      <c r="E236" s="433"/>
      <c r="G236" s="1825"/>
      <c r="H236" s="1825"/>
      <c r="I236" s="10"/>
      <c r="J236" s="10"/>
    </row>
    <row r="237" spans="1:14" ht="15" customHeight="1" x14ac:dyDescent="0.25">
      <c r="A237" s="2489"/>
      <c r="B237" s="2490"/>
      <c r="C237" s="2491"/>
      <c r="D237" s="211"/>
      <c r="E237" s="434"/>
      <c r="G237" s="1825"/>
      <c r="H237" s="1825"/>
      <c r="I237" s="10"/>
      <c r="J237" s="10"/>
    </row>
    <row r="238" spans="1:14" ht="15" customHeight="1" thickBot="1" x14ac:dyDescent="0.3">
      <c r="A238" s="2492"/>
      <c r="B238" s="2493"/>
      <c r="C238" s="2494"/>
      <c r="D238" s="235"/>
      <c r="E238" s="435"/>
      <c r="G238" s="1825"/>
      <c r="H238" s="1825"/>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825" t="s">
        <v>294</v>
      </c>
      <c r="I240" s="10"/>
      <c r="J240" s="10"/>
    </row>
    <row r="241" spans="1:16" ht="15" customHeight="1" thickBot="1" x14ac:dyDescent="0.3"/>
    <row r="242" spans="1:16" ht="15.95" customHeight="1" thickBot="1" x14ac:dyDescent="0.35">
      <c r="A242" s="1812" t="s">
        <v>560</v>
      </c>
      <c r="B242" s="181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842" t="s">
        <v>266</v>
      </c>
      <c r="G247" s="1825"/>
      <c r="H247" s="1825"/>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817" t="s">
        <v>95</v>
      </c>
      <c r="B249" s="1818"/>
      <c r="C249" s="1837"/>
      <c r="D249" s="73" t="s">
        <v>71</v>
      </c>
      <c r="E249" s="73" t="s">
        <v>81</v>
      </c>
      <c r="G249" s="1803" t="s">
        <v>868</v>
      </c>
      <c r="P249" s="1815"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832" t="s">
        <v>96</v>
      </c>
      <c r="B254" s="1833"/>
      <c r="C254" s="1833"/>
      <c r="D254" s="33">
        <f>SUM(D250:D253)</f>
        <v>0</v>
      </c>
      <c r="K254" s="162"/>
    </row>
    <row r="255" spans="1:16" ht="15.95" customHeight="1" thickBot="1" x14ac:dyDescent="0.35">
      <c r="A255" s="446" t="s">
        <v>130</v>
      </c>
      <c r="B255" s="547"/>
      <c r="C255" s="307"/>
      <c r="D255" s="447">
        <f>D247+D248-D254</f>
        <v>0</v>
      </c>
      <c r="E255" s="1825" t="s">
        <v>295</v>
      </c>
      <c r="G255" s="1842"/>
      <c r="H255" s="1842"/>
      <c r="K255" s="162"/>
    </row>
    <row r="256" spans="1:16" ht="15.95" customHeight="1" thickBot="1" x14ac:dyDescent="0.3">
      <c r="E256" s="1815"/>
      <c r="G256" s="1842"/>
      <c r="H256" s="1842"/>
      <c r="K256" s="162"/>
    </row>
    <row r="257" spans="1:11" ht="15.95" customHeight="1" thickBot="1" x14ac:dyDescent="0.3">
      <c r="A257" s="172" t="s">
        <v>260</v>
      </c>
      <c r="B257" s="173"/>
      <c r="C257" s="173"/>
      <c r="D257" s="202"/>
      <c r="E257" s="173"/>
      <c r="F257" s="173"/>
      <c r="G257" s="205"/>
      <c r="H257" s="205"/>
      <c r="I257" s="1813"/>
      <c r="J257" s="191">
        <f>J242-D248</f>
        <v>0</v>
      </c>
      <c r="K257" s="162"/>
    </row>
    <row r="258" spans="1:11" ht="15.95" customHeight="1" x14ac:dyDescent="0.25">
      <c r="A258" s="51" t="s">
        <v>163</v>
      </c>
      <c r="B258" s="51"/>
      <c r="C258" s="1841"/>
      <c r="D258" s="1838"/>
      <c r="E258" s="11"/>
      <c r="J258" s="10"/>
      <c r="K258" s="162"/>
    </row>
    <row r="259" spans="1:11" ht="15.95" customHeight="1" x14ac:dyDescent="0.25">
      <c r="E259" s="1815"/>
      <c r="G259" s="1842"/>
      <c r="H259" s="1842"/>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1816" t="s">
        <v>235</v>
      </c>
      <c r="G261" s="151" t="s">
        <v>232</v>
      </c>
      <c r="H261" s="151"/>
      <c r="K261" s="162"/>
    </row>
    <row r="262" spans="1:11" ht="15.95" customHeight="1" x14ac:dyDescent="0.25">
      <c r="A262" s="317" t="s">
        <v>112</v>
      </c>
      <c r="B262" s="548"/>
      <c r="C262" s="316"/>
      <c r="D262" s="58">
        <f>D206</f>
        <v>0</v>
      </c>
      <c r="E262" s="1816" t="s">
        <v>235</v>
      </c>
      <c r="G262" s="151" t="s">
        <v>151</v>
      </c>
      <c r="H262" s="151"/>
      <c r="K262" s="162"/>
    </row>
    <row r="263" spans="1:11" ht="15.95" customHeight="1" thickBot="1" x14ac:dyDescent="0.3">
      <c r="A263" s="315" t="s">
        <v>113</v>
      </c>
      <c r="B263" s="549"/>
      <c r="C263" s="314"/>
      <c r="D263" s="257">
        <f>D111</f>
        <v>0</v>
      </c>
      <c r="E263" s="1816" t="s">
        <v>235</v>
      </c>
      <c r="G263" s="151" t="s">
        <v>232</v>
      </c>
      <c r="H263" s="151"/>
      <c r="K263" s="162"/>
    </row>
    <row r="264" spans="1:11" ht="15.95" customHeight="1" thickBot="1" x14ac:dyDescent="0.3">
      <c r="A264" s="1817" t="s">
        <v>212</v>
      </c>
      <c r="B264" s="1818"/>
      <c r="C264" s="183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815"/>
      <c r="K269" s="162"/>
    </row>
    <row r="270" spans="1:11" ht="15.95" customHeight="1" thickBot="1" x14ac:dyDescent="0.35">
      <c r="A270" s="440" t="s">
        <v>236</v>
      </c>
      <c r="B270" s="551"/>
      <c r="C270" s="312"/>
      <c r="D270" s="445">
        <f>D261+D262+D263-D269</f>
        <v>0</v>
      </c>
      <c r="E270" s="1825" t="s">
        <v>298</v>
      </c>
      <c r="G270" s="1842"/>
      <c r="H270" s="1842"/>
      <c r="K270" s="162"/>
    </row>
    <row r="271" spans="1:11" ht="15.95" customHeight="1" thickBot="1" x14ac:dyDescent="0.3">
      <c r="E271" s="1815"/>
      <c r="G271" s="1842"/>
      <c r="H271" s="1842"/>
      <c r="K271" s="162"/>
    </row>
    <row r="272" spans="1:11" ht="15.95" customHeight="1" thickBot="1" x14ac:dyDescent="0.3">
      <c r="A272" s="322" t="s">
        <v>204</v>
      </c>
      <c r="B272" s="552"/>
      <c r="C272" s="1813"/>
      <c r="D272" s="1813"/>
      <c r="E272" s="1813"/>
      <c r="F272" s="1813"/>
      <c r="G272" s="1813"/>
      <c r="H272" s="1813"/>
      <c r="I272" s="1814"/>
      <c r="J272" s="381">
        <f>D158+D187+D239+D269+D254</f>
        <v>92.29</v>
      </c>
      <c r="K272" s="162"/>
    </row>
    <row r="273" spans="1:22" ht="15.95" customHeight="1" thickBot="1" x14ac:dyDescent="0.3">
      <c r="G273" s="151"/>
      <c r="H273" s="151"/>
      <c r="K273" s="162"/>
    </row>
    <row r="274" spans="1:22" ht="16.5" thickBot="1" x14ac:dyDescent="0.3">
      <c r="A274" s="322" t="s">
        <v>205</v>
      </c>
      <c r="B274" s="552"/>
      <c r="C274" s="1813"/>
      <c r="D274" s="1813"/>
      <c r="E274" s="1813"/>
      <c r="F274" s="1813"/>
      <c r="G274" s="1813"/>
      <c r="H274" s="1813"/>
      <c r="I274" s="1814"/>
      <c r="J274" s="383">
        <f>K75+E112-J272</f>
        <v>-92.29</v>
      </c>
      <c r="K274" s="302"/>
      <c r="L274" s="377"/>
      <c r="M274" s="1816" t="s">
        <v>202</v>
      </c>
      <c r="U274" s="382" t="s">
        <v>206</v>
      </c>
      <c r="V274" s="303" t="s">
        <v>83</v>
      </c>
    </row>
    <row r="308" spans="3:5" x14ac:dyDescent="0.25">
      <c r="C308" s="1838"/>
      <c r="D308" s="1838"/>
      <c r="E308" s="1838"/>
    </row>
    <row r="309" spans="3:5" x14ac:dyDescent="0.25">
      <c r="C309" s="1838"/>
      <c r="D309" s="1838"/>
      <c r="E309" s="1838"/>
    </row>
    <row r="310" spans="3:5" x14ac:dyDescent="0.25">
      <c r="C310" s="1838"/>
      <c r="D310" s="1838"/>
      <c r="E310" s="1838"/>
    </row>
    <row r="311" spans="3:5" x14ac:dyDescent="0.25">
      <c r="C311" s="1838"/>
      <c r="D311" s="1838"/>
      <c r="E311" s="1838"/>
    </row>
    <row r="312" spans="3:5" x14ac:dyDescent="0.25">
      <c r="C312" s="1838"/>
      <c r="D312" s="1838"/>
      <c r="E312" s="1838"/>
    </row>
    <row r="313" spans="3:5" x14ac:dyDescent="0.25">
      <c r="C313" s="1838"/>
      <c r="D313" s="1838"/>
      <c r="E313" s="1838"/>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4D42-1351-48C8-BDBF-97987467E00F}">
  <sheetPr>
    <tabColor rgb="FF00B050"/>
  </sheetPr>
  <dimension ref="A1"/>
  <sheetViews>
    <sheetView workbookViewId="0">
      <selection activeCell="I21" sqref="I20:J21"/>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2A0F-6F87-4597-B48B-2D5EA1D150A1}">
  <sheetPr codeName="Sheet32">
    <pageSetUpPr fitToPage="1"/>
  </sheetPr>
  <dimension ref="A1:I95"/>
  <sheetViews>
    <sheetView topLeftCell="A20" zoomScaleNormal="100" workbookViewId="0">
      <selection activeCell="A20" sqref="A20:D33"/>
    </sheetView>
  </sheetViews>
  <sheetFormatPr defaultRowHeight="15" x14ac:dyDescent="0.25"/>
  <cols>
    <col min="1" max="1" width="20.7109375" customWidth="1"/>
    <col min="2" max="4" width="10.7109375" customWidth="1"/>
    <col min="5" max="5" width="0.85546875" customWidth="1"/>
    <col min="6" max="6" width="20.7109375" customWidth="1"/>
    <col min="7" max="8" width="10.7109375" customWidth="1"/>
    <col min="9" max="9" width="12.7109375" customWidth="1"/>
    <col min="12" max="12" width="8.7109375" customWidth="1"/>
  </cols>
  <sheetData>
    <row r="1" spans="1:9" ht="15" customHeight="1" x14ac:dyDescent="0.3">
      <c r="D1" s="167" t="s">
        <v>166</v>
      </c>
      <c r="G1" s="18"/>
      <c r="H1" s="166"/>
      <c r="I1" t="s">
        <v>133</v>
      </c>
    </row>
    <row r="2" spans="1:9" ht="8.1" customHeight="1" x14ac:dyDescent="0.25">
      <c r="B2" s="11"/>
      <c r="C2" s="6"/>
      <c r="D2" s="6"/>
      <c r="H2" s="6"/>
    </row>
    <row r="3" spans="1:9" ht="15" customHeight="1" thickBot="1" x14ac:dyDescent="0.35">
      <c r="A3" s="164" t="s">
        <v>59</v>
      </c>
      <c r="B3" s="95"/>
      <c r="C3" s="165"/>
      <c r="D3" s="165"/>
      <c r="E3" s="18"/>
      <c r="F3" s="168">
        <v>2019</v>
      </c>
      <c r="H3" s="6"/>
    </row>
    <row r="4" spans="1:9" ht="9.9499999999999993" customHeight="1" x14ac:dyDescent="0.25">
      <c r="H4" s="6"/>
    </row>
    <row r="5" spans="1:9" ht="15" customHeight="1" thickBot="1" x14ac:dyDescent="0.35">
      <c r="A5" s="159" t="s">
        <v>64</v>
      </c>
      <c r="B5" s="11"/>
      <c r="C5" s="6"/>
      <c r="D5" s="6"/>
      <c r="H5" s="6"/>
    </row>
    <row r="6" spans="1:9" ht="18" customHeight="1" thickBot="1" x14ac:dyDescent="0.3">
      <c r="A6" s="84" t="s">
        <v>167</v>
      </c>
      <c r="B6" s="56"/>
      <c r="C6" s="240"/>
      <c r="D6" s="241" t="s">
        <v>168</v>
      </c>
      <c r="E6" s="56"/>
      <c r="F6" s="56"/>
      <c r="G6" s="56"/>
      <c r="H6" s="242" t="s">
        <v>48</v>
      </c>
      <c r="I6" s="243"/>
    </row>
    <row r="7" spans="1:9" ht="15.75" thickBot="1" x14ac:dyDescent="0.3">
      <c r="I7" s="162"/>
    </row>
    <row r="8" spans="1:9" ht="15.75" thickBot="1" x14ac:dyDescent="0.3">
      <c r="A8" s="74" t="s">
        <v>169</v>
      </c>
      <c r="B8" s="82"/>
      <c r="C8" s="207" t="s">
        <v>17</v>
      </c>
      <c r="D8" s="207" t="s">
        <v>99</v>
      </c>
      <c r="F8" s="244" t="s">
        <v>170</v>
      </c>
      <c r="G8" s="245"/>
      <c r="H8" s="246"/>
      <c r="I8" s="162"/>
    </row>
    <row r="9" spans="1:9" ht="18" customHeight="1" thickBot="1" x14ac:dyDescent="0.3">
      <c r="A9" s="154"/>
      <c r="B9" s="60"/>
      <c r="C9" s="31"/>
      <c r="D9" s="63"/>
      <c r="F9" s="247" t="s">
        <v>171</v>
      </c>
      <c r="G9" s="248" t="s">
        <v>17</v>
      </c>
      <c r="H9" s="249" t="s">
        <v>61</v>
      </c>
      <c r="I9" s="162"/>
    </row>
    <row r="10" spans="1:9" ht="18" customHeight="1" x14ac:dyDescent="0.25">
      <c r="A10" s="41"/>
      <c r="B10" s="3"/>
      <c r="C10" s="2"/>
      <c r="D10" s="38"/>
      <c r="F10" s="27"/>
      <c r="G10" s="31"/>
      <c r="H10" s="250" t="s">
        <v>172</v>
      </c>
      <c r="I10" s="162"/>
    </row>
    <row r="11" spans="1:9" ht="18" customHeight="1" x14ac:dyDescent="0.25">
      <c r="A11" s="41"/>
      <c r="B11" s="3"/>
      <c r="C11" s="2"/>
      <c r="D11" s="38"/>
      <c r="F11" s="25"/>
      <c r="G11" s="2"/>
      <c r="H11" s="251"/>
      <c r="I11" s="162"/>
    </row>
    <row r="12" spans="1:9" ht="18" customHeight="1" x14ac:dyDescent="0.25">
      <c r="A12" s="41"/>
      <c r="B12" s="3"/>
      <c r="C12" s="2"/>
      <c r="D12" s="38"/>
      <c r="F12" s="25"/>
      <c r="G12" s="2"/>
      <c r="H12" s="251"/>
      <c r="I12" s="162"/>
    </row>
    <row r="13" spans="1:9" ht="18" customHeight="1" x14ac:dyDescent="0.25">
      <c r="A13" s="41"/>
      <c r="B13" s="3"/>
      <c r="C13" s="2"/>
      <c r="D13" s="38"/>
      <c r="F13" s="25"/>
      <c r="G13" s="2"/>
      <c r="H13" s="251"/>
      <c r="I13" s="162"/>
    </row>
    <row r="14" spans="1:9" ht="18" customHeight="1" x14ac:dyDescent="0.25">
      <c r="A14" s="41"/>
      <c r="B14" s="3"/>
      <c r="C14" s="2"/>
      <c r="D14" s="38"/>
      <c r="F14" s="25"/>
      <c r="G14" s="2"/>
      <c r="H14" s="251"/>
      <c r="I14" s="162"/>
    </row>
    <row r="15" spans="1:9" ht="18" customHeight="1" x14ac:dyDescent="0.25">
      <c r="A15" s="41"/>
      <c r="B15" s="3"/>
      <c r="C15" s="2"/>
      <c r="D15" s="38"/>
      <c r="F15" s="25"/>
      <c r="G15" s="2"/>
      <c r="H15" s="251"/>
      <c r="I15" s="162"/>
    </row>
    <row r="16" spans="1:9" ht="18" customHeight="1" thickBot="1" x14ac:dyDescent="0.3">
      <c r="A16" s="42"/>
      <c r="B16" s="28"/>
      <c r="C16" s="54"/>
      <c r="D16" s="62"/>
      <c r="F16" s="26"/>
      <c r="G16" s="54"/>
      <c r="H16" s="252"/>
    </row>
    <row r="17" spans="1:9" ht="9.9499999999999993" customHeight="1" x14ac:dyDescent="0.25">
      <c r="B17" s="160"/>
      <c r="C17" s="6"/>
      <c r="D17" s="6"/>
      <c r="I17" s="162"/>
    </row>
    <row r="18" spans="1:9" ht="15" customHeight="1" x14ac:dyDescent="0.3">
      <c r="A18" s="159" t="s">
        <v>173</v>
      </c>
      <c r="B18" s="160"/>
      <c r="C18" s="6"/>
      <c r="D18" s="6"/>
      <c r="I18" s="162"/>
    </row>
    <row r="19" spans="1:9" ht="15.75" x14ac:dyDescent="0.25">
      <c r="A19" s="4" t="s">
        <v>4</v>
      </c>
      <c r="B19" s="13" t="s">
        <v>2</v>
      </c>
      <c r="C19" s="12" t="s">
        <v>3</v>
      </c>
      <c r="D19" s="12" t="s">
        <v>16</v>
      </c>
      <c r="I19" s="162"/>
    </row>
    <row r="20" spans="1:9" ht="18" customHeight="1" x14ac:dyDescent="0.25">
      <c r="A20" s="80" t="s">
        <v>5</v>
      </c>
      <c r="B20" s="19"/>
      <c r="C20" s="19"/>
      <c r="D20" s="76"/>
      <c r="I20" s="162"/>
    </row>
    <row r="21" spans="1:9" ht="18" customHeight="1" x14ac:dyDescent="0.25">
      <c r="A21" s="80" t="s">
        <v>6</v>
      </c>
      <c r="B21" s="19"/>
      <c r="C21" s="19"/>
      <c r="D21" s="76"/>
      <c r="I21" s="162"/>
    </row>
    <row r="22" spans="1:9" ht="18" customHeight="1" x14ac:dyDescent="0.25">
      <c r="A22" s="80" t="s">
        <v>14</v>
      </c>
      <c r="B22" s="19"/>
      <c r="C22" s="19"/>
      <c r="D22" s="76"/>
      <c r="I22" s="162"/>
    </row>
    <row r="23" spans="1:9" ht="18" customHeight="1" x14ac:dyDescent="0.25">
      <c r="A23" s="80" t="s">
        <v>9</v>
      </c>
      <c r="B23" s="19"/>
      <c r="C23" s="19"/>
      <c r="D23" s="76"/>
      <c r="I23" s="162"/>
    </row>
    <row r="24" spans="1:9" ht="18" customHeight="1" x14ac:dyDescent="0.25">
      <c r="A24" s="80" t="s">
        <v>8</v>
      </c>
      <c r="B24" s="19"/>
      <c r="C24" s="19"/>
      <c r="D24" s="76"/>
      <c r="I24" s="162"/>
    </row>
    <row r="25" spans="1:9" ht="18" customHeight="1" x14ac:dyDescent="0.25">
      <c r="A25" s="80" t="s">
        <v>10</v>
      </c>
      <c r="B25" s="19"/>
      <c r="C25" s="19"/>
      <c r="D25" s="76"/>
      <c r="I25" s="162"/>
    </row>
    <row r="26" spans="1:9" ht="18" customHeight="1" x14ac:dyDescent="0.25">
      <c r="A26" s="80" t="s">
        <v>7</v>
      </c>
      <c r="B26" s="19"/>
      <c r="C26" s="19"/>
      <c r="D26" s="76"/>
      <c r="I26" s="162"/>
    </row>
    <row r="27" spans="1:9" ht="18" customHeight="1" x14ac:dyDescent="0.25">
      <c r="A27" s="80" t="s">
        <v>50</v>
      </c>
      <c r="B27" s="19"/>
      <c r="C27" s="19"/>
      <c r="D27" s="76"/>
      <c r="I27" s="162"/>
    </row>
    <row r="28" spans="1:9" ht="18" customHeight="1" thickBot="1" x14ac:dyDescent="0.3">
      <c r="A28" s="80" t="s">
        <v>11</v>
      </c>
      <c r="B28" s="19"/>
      <c r="C28" s="19"/>
      <c r="D28" s="76"/>
      <c r="I28" s="162"/>
    </row>
    <row r="29" spans="1:9" ht="18" customHeight="1" thickBot="1" x14ac:dyDescent="0.3">
      <c r="A29" s="80" t="s">
        <v>12</v>
      </c>
      <c r="B29" s="19"/>
      <c r="C29" s="19"/>
      <c r="D29" s="76"/>
      <c r="F29" s="253" t="s">
        <v>174</v>
      </c>
      <c r="G29" s="254" t="s">
        <v>100</v>
      </c>
      <c r="H29" s="255" t="s">
        <v>49</v>
      </c>
      <c r="I29" s="162"/>
    </row>
    <row r="30" spans="1:9" ht="18" customHeight="1" x14ac:dyDescent="0.25">
      <c r="A30" s="80" t="s">
        <v>15</v>
      </c>
      <c r="B30" s="19"/>
      <c r="C30" s="19"/>
      <c r="D30" s="76"/>
      <c r="F30" s="36"/>
      <c r="G30" s="44"/>
      <c r="H30" s="34"/>
      <c r="I30" s="162"/>
    </row>
    <row r="31" spans="1:9" ht="18" customHeight="1" x14ac:dyDescent="0.25">
      <c r="A31" s="81" t="s">
        <v>13</v>
      </c>
      <c r="B31" s="19"/>
      <c r="C31" s="19"/>
      <c r="D31" s="76"/>
      <c r="F31" s="25"/>
      <c r="G31" s="2" t="s">
        <v>84</v>
      </c>
      <c r="H31" s="32"/>
      <c r="I31" s="162"/>
    </row>
    <row r="32" spans="1:9" ht="18" customHeight="1" x14ac:dyDescent="0.25">
      <c r="A32" s="81"/>
      <c r="B32" s="21"/>
      <c r="C32" s="21"/>
      <c r="D32" s="76"/>
      <c r="F32" s="57"/>
      <c r="G32" s="5"/>
      <c r="H32" s="58"/>
      <c r="I32" s="162"/>
    </row>
    <row r="33" spans="1:9" ht="18" customHeight="1" thickBot="1" x14ac:dyDescent="0.3">
      <c r="A33" s="28" t="s">
        <v>67</v>
      </c>
      <c r="B33" s="20"/>
      <c r="C33" s="20"/>
      <c r="D33" s="77"/>
      <c r="F33" s="256" t="s">
        <v>175</v>
      </c>
      <c r="G33" s="85"/>
      <c r="H33" s="257"/>
      <c r="I33" s="162"/>
    </row>
    <row r="34" spans="1:9" x14ac:dyDescent="0.25">
      <c r="I34" s="162"/>
    </row>
    <row r="35" spans="1:9" ht="16.5" thickBot="1" x14ac:dyDescent="0.3">
      <c r="A35" s="258" t="s">
        <v>176</v>
      </c>
      <c r="I35" s="162"/>
    </row>
    <row r="36" spans="1:9" ht="18" customHeight="1" x14ac:dyDescent="0.25">
      <c r="A36" s="259" t="s">
        <v>145</v>
      </c>
      <c r="B36" s="61">
        <v>689</v>
      </c>
      <c r="D36" s="59" t="s">
        <v>136</v>
      </c>
      <c r="E36" s="6"/>
      <c r="I36" s="162"/>
    </row>
    <row r="37" spans="1:9" ht="18" customHeight="1" x14ac:dyDescent="0.25">
      <c r="A37" s="260" t="s">
        <v>123</v>
      </c>
      <c r="B37" s="32">
        <v>460</v>
      </c>
      <c r="D37" s="59" t="s">
        <v>136</v>
      </c>
      <c r="E37" s="163" t="s">
        <v>138</v>
      </c>
      <c r="I37" s="162"/>
    </row>
    <row r="38" spans="1:9" ht="18" customHeight="1" x14ac:dyDescent="0.25">
      <c r="A38" s="261" t="s">
        <v>114</v>
      </c>
      <c r="B38" s="32">
        <v>250</v>
      </c>
      <c r="D38" s="59" t="s">
        <v>136</v>
      </c>
      <c r="E38" s="163" t="s">
        <v>139</v>
      </c>
      <c r="I38" s="162"/>
    </row>
    <row r="39" spans="1:9" ht="18" customHeight="1" x14ac:dyDescent="0.25">
      <c r="A39" s="262" t="s">
        <v>215</v>
      </c>
      <c r="B39" s="32"/>
      <c r="D39" s="59" t="s">
        <v>137</v>
      </c>
      <c r="E39" s="163" t="s">
        <v>177</v>
      </c>
      <c r="I39" s="162"/>
    </row>
    <row r="40" spans="1:9" ht="18" customHeight="1" x14ac:dyDescent="0.25">
      <c r="A40" s="263" t="s">
        <v>122</v>
      </c>
      <c r="B40" s="32"/>
      <c r="D40" s="59" t="s">
        <v>137</v>
      </c>
      <c r="E40" s="6"/>
      <c r="I40" s="162"/>
    </row>
    <row r="41" spans="1:9" ht="18" customHeight="1" thickBot="1" x14ac:dyDescent="0.3">
      <c r="A41" s="264" t="s">
        <v>149</v>
      </c>
      <c r="B41" s="257"/>
      <c r="D41" s="59" t="s">
        <v>137</v>
      </c>
      <c r="E41" s="6"/>
      <c r="I41" s="162"/>
    </row>
    <row r="46" spans="1:9" ht="15" customHeight="1" x14ac:dyDescent="0.25"/>
    <row r="47" spans="1:9" ht="9.9499999999999993" customHeight="1" x14ac:dyDescent="0.25"/>
    <row r="48" spans="1:9" ht="15" customHeight="1" x14ac:dyDescent="0.25"/>
    <row r="49" spans="1:9" ht="18.75" x14ac:dyDescent="0.3">
      <c r="B49" s="11"/>
      <c r="C49" s="11"/>
      <c r="D49" s="167" t="s">
        <v>166</v>
      </c>
      <c r="I49" t="s">
        <v>132</v>
      </c>
    </row>
    <row r="50" spans="1:9" ht="9.9499999999999993" customHeight="1" x14ac:dyDescent="0.3">
      <c r="B50" s="11"/>
      <c r="C50" s="11"/>
      <c r="D50" s="167"/>
    </row>
    <row r="51" spans="1:9" ht="18.75" x14ac:dyDescent="0.3">
      <c r="A51" s="258" t="s">
        <v>178</v>
      </c>
      <c r="B51" s="11"/>
      <c r="C51" s="11"/>
      <c r="D51" s="6"/>
      <c r="F51" s="161"/>
      <c r="I51" s="162"/>
    </row>
    <row r="52" spans="1:9" ht="5.0999999999999996" customHeight="1" thickBot="1" x14ac:dyDescent="0.35">
      <c r="A52" s="258"/>
      <c r="B52" s="11"/>
      <c r="C52" s="11"/>
      <c r="D52" s="6"/>
      <c r="F52" s="161"/>
      <c r="I52" s="162"/>
    </row>
    <row r="53" spans="1:9" ht="15" customHeight="1" thickBot="1" x14ac:dyDescent="0.3">
      <c r="A53" s="64" t="s">
        <v>87</v>
      </c>
      <c r="B53" s="65"/>
      <c r="C53" s="66"/>
      <c r="D53" s="67"/>
    </row>
    <row r="54" spans="1:9" ht="15" customHeight="1" thickBot="1" x14ac:dyDescent="0.3">
      <c r="A54" s="29" t="s">
        <v>19</v>
      </c>
      <c r="B54" s="124" t="s">
        <v>106</v>
      </c>
      <c r="C54" s="47" t="s">
        <v>71</v>
      </c>
      <c r="D54" s="47" t="s">
        <v>81</v>
      </c>
      <c r="F54" s="68" t="s">
        <v>88</v>
      </c>
      <c r="G54" s="70" t="s">
        <v>80</v>
      </c>
      <c r="H54" s="92" t="s">
        <v>71</v>
      </c>
      <c r="I54" s="71" t="s">
        <v>81</v>
      </c>
    </row>
    <row r="55" spans="1:9" ht="18" customHeight="1" x14ac:dyDescent="0.25">
      <c r="A55" s="50" t="s">
        <v>110</v>
      </c>
      <c r="B55" s="125" t="s">
        <v>21</v>
      </c>
      <c r="C55" s="128"/>
      <c r="D55" s="131"/>
      <c r="F55" s="27"/>
      <c r="G55" s="45"/>
      <c r="H55" s="31"/>
      <c r="I55" s="63"/>
    </row>
    <row r="56" spans="1:9" ht="18" customHeight="1" x14ac:dyDescent="0.25">
      <c r="A56" s="48"/>
      <c r="B56" s="98" t="s">
        <v>51</v>
      </c>
      <c r="C56" s="87"/>
      <c r="D56" s="132"/>
      <c r="F56" s="25"/>
      <c r="G56" s="7"/>
      <c r="H56" s="2"/>
      <c r="I56" s="38"/>
    </row>
    <row r="57" spans="1:9" ht="18" customHeight="1" x14ac:dyDescent="0.25">
      <c r="A57" s="48"/>
      <c r="B57" s="98" t="s">
        <v>0</v>
      </c>
      <c r="C57" s="87"/>
      <c r="D57" s="132"/>
      <c r="F57" s="25"/>
      <c r="G57" s="7"/>
      <c r="H57" s="2"/>
      <c r="I57" s="38"/>
    </row>
    <row r="58" spans="1:9" ht="18" customHeight="1" x14ac:dyDescent="0.25">
      <c r="A58" s="48"/>
      <c r="B58" s="98" t="s">
        <v>24</v>
      </c>
      <c r="C58" s="87"/>
      <c r="D58" s="132"/>
      <c r="F58" s="25"/>
      <c r="G58" s="7"/>
      <c r="H58" s="2"/>
      <c r="I58" s="38"/>
    </row>
    <row r="59" spans="1:9" ht="18" customHeight="1" x14ac:dyDescent="0.25">
      <c r="A59" s="49"/>
      <c r="B59" s="99" t="s">
        <v>1</v>
      </c>
      <c r="C59" s="88"/>
      <c r="D59" s="132"/>
      <c r="F59" s="25"/>
      <c r="G59" s="7"/>
      <c r="H59" s="2"/>
      <c r="I59" s="38"/>
    </row>
    <row r="60" spans="1:9" ht="18" customHeight="1" thickBot="1" x14ac:dyDescent="0.3">
      <c r="A60" s="392" t="s">
        <v>220</v>
      </c>
      <c r="B60" s="99" t="s">
        <v>115</v>
      </c>
      <c r="C60" s="89"/>
      <c r="D60" s="133" t="s">
        <v>172</v>
      </c>
      <c r="F60" s="26"/>
      <c r="G60" s="23"/>
      <c r="H60" s="54"/>
      <c r="I60" s="62"/>
    </row>
    <row r="61" spans="1:9" ht="18" customHeight="1" x14ac:dyDescent="0.25">
      <c r="A61" s="49"/>
      <c r="B61" s="99" t="s">
        <v>22</v>
      </c>
      <c r="C61" s="87"/>
      <c r="D61" s="132"/>
    </row>
    <row r="62" spans="1:9" ht="18" customHeight="1" thickBot="1" x14ac:dyDescent="0.3">
      <c r="A62" s="49"/>
      <c r="B62" s="99" t="s">
        <v>116</v>
      </c>
      <c r="C62" s="90"/>
      <c r="D62" s="265" t="s">
        <v>172</v>
      </c>
      <c r="I62" s="162"/>
    </row>
    <row r="63" spans="1:9" ht="18" customHeight="1" thickBot="1" x14ac:dyDescent="0.3">
      <c r="A63" s="53"/>
      <c r="B63" s="99" t="s">
        <v>73</v>
      </c>
      <c r="C63" s="90"/>
      <c r="D63" s="134"/>
      <c r="F63" s="136" t="s">
        <v>111</v>
      </c>
      <c r="G63" s="65"/>
      <c r="H63" s="147" t="s">
        <v>17</v>
      </c>
      <c r="I63" s="92"/>
    </row>
    <row r="64" spans="1:9" ht="18" customHeight="1" x14ac:dyDescent="0.25">
      <c r="A64" s="52" t="s">
        <v>72</v>
      </c>
      <c r="B64" s="102" t="s">
        <v>108</v>
      </c>
      <c r="C64" s="88"/>
      <c r="D64" s="132"/>
      <c r="F64" s="144" t="s">
        <v>0</v>
      </c>
      <c r="G64" s="145"/>
      <c r="H64" s="44"/>
      <c r="I64" s="141"/>
    </row>
    <row r="65" spans="1:9" ht="18" customHeight="1" x14ac:dyDescent="0.25">
      <c r="A65" s="25"/>
      <c r="B65" s="102" t="s">
        <v>117</v>
      </c>
      <c r="C65" s="88"/>
      <c r="D65" s="133" t="s">
        <v>172</v>
      </c>
      <c r="F65" s="146" t="s">
        <v>1</v>
      </c>
      <c r="G65" s="135"/>
      <c r="H65" s="2"/>
      <c r="I65" s="142"/>
    </row>
    <row r="66" spans="1:9" ht="18" customHeight="1" thickBot="1" x14ac:dyDescent="0.3">
      <c r="A66" s="393" t="s">
        <v>222</v>
      </c>
      <c r="B66" s="102" t="s">
        <v>118</v>
      </c>
      <c r="C66" s="88"/>
      <c r="D66" s="133" t="s">
        <v>172</v>
      </c>
      <c r="F66" s="140" t="s">
        <v>74</v>
      </c>
      <c r="G66" s="138"/>
      <c r="H66" s="139"/>
      <c r="I66" s="143"/>
    </row>
    <row r="67" spans="1:9" ht="18" customHeight="1" thickBot="1" x14ac:dyDescent="0.3">
      <c r="A67" s="35"/>
      <c r="B67" s="102" t="s">
        <v>107</v>
      </c>
      <c r="C67" s="88"/>
      <c r="D67" s="132"/>
    </row>
    <row r="68" spans="1:9" ht="18" customHeight="1" thickBot="1" x14ac:dyDescent="0.3">
      <c r="A68" s="29" t="s">
        <v>75</v>
      </c>
      <c r="B68" s="102" t="s">
        <v>109</v>
      </c>
      <c r="C68" s="87"/>
      <c r="D68" s="132"/>
      <c r="H68" s="10"/>
    </row>
    <row r="69" spans="1:9" ht="18" customHeight="1" thickBot="1" x14ac:dyDescent="0.3">
      <c r="A69" s="35"/>
      <c r="B69" s="102" t="s">
        <v>74</v>
      </c>
      <c r="C69" s="88"/>
      <c r="D69" s="132"/>
      <c r="F69" s="68" t="s">
        <v>142</v>
      </c>
      <c r="G69" s="65"/>
      <c r="H69" s="158" t="s">
        <v>17</v>
      </c>
      <c r="I69" s="69"/>
    </row>
    <row r="70" spans="1:9" ht="18" customHeight="1" x14ac:dyDescent="0.25">
      <c r="A70" s="29" t="s">
        <v>76</v>
      </c>
      <c r="B70" s="126" t="s">
        <v>77</v>
      </c>
      <c r="C70" s="88"/>
      <c r="D70" s="132"/>
      <c r="F70" s="40"/>
      <c r="G70" s="145"/>
      <c r="H70" s="149"/>
      <c r="I70" s="148"/>
    </row>
    <row r="71" spans="1:9" ht="18" customHeight="1" thickBot="1" x14ac:dyDescent="0.3">
      <c r="A71" s="35"/>
      <c r="B71" s="102" t="s">
        <v>78</v>
      </c>
      <c r="C71" s="88"/>
      <c r="D71" s="132"/>
      <c r="F71" s="41"/>
      <c r="G71" s="135"/>
      <c r="H71" s="150"/>
      <c r="I71" s="148"/>
    </row>
    <row r="72" spans="1:9" ht="18" customHeight="1" thickBot="1" x14ac:dyDescent="0.3">
      <c r="A72" s="29" t="s">
        <v>79</v>
      </c>
      <c r="B72" s="266" t="s">
        <v>1</v>
      </c>
      <c r="C72" s="267"/>
      <c r="D72" s="268"/>
      <c r="F72" s="41"/>
      <c r="G72" s="135"/>
      <c r="H72" s="150"/>
      <c r="I72" s="148"/>
    </row>
    <row r="73" spans="1:9" ht="18" customHeight="1" thickBot="1" x14ac:dyDescent="0.3">
      <c r="A73" s="74" t="s">
        <v>119</v>
      </c>
      <c r="B73" s="269" t="s">
        <v>80</v>
      </c>
      <c r="C73" s="270" t="s">
        <v>17</v>
      </c>
      <c r="D73" s="271" t="s">
        <v>81</v>
      </c>
      <c r="F73" s="30"/>
      <c r="G73" s="138"/>
      <c r="H73" s="139"/>
      <c r="I73" s="272"/>
    </row>
    <row r="74" spans="1:9" ht="18" customHeight="1" x14ac:dyDescent="0.25">
      <c r="A74" s="27"/>
      <c r="B74" s="45"/>
      <c r="C74" s="31"/>
      <c r="D74" s="63"/>
    </row>
    <row r="75" spans="1:9" ht="18" customHeight="1" x14ac:dyDescent="0.25">
      <c r="A75" s="25"/>
      <c r="B75" s="7"/>
      <c r="C75" s="2"/>
      <c r="D75" s="38"/>
      <c r="I75" s="162"/>
    </row>
    <row r="76" spans="1:9" ht="18" customHeight="1" x14ac:dyDescent="0.25">
      <c r="A76" s="25"/>
      <c r="B76" s="7"/>
      <c r="C76" s="2"/>
      <c r="D76" s="38"/>
      <c r="I76" s="162"/>
    </row>
    <row r="77" spans="1:9" ht="18" customHeight="1" x14ac:dyDescent="0.25">
      <c r="A77" s="57"/>
      <c r="B77" s="46"/>
      <c r="C77" s="91"/>
      <c r="D77" s="55"/>
      <c r="I77" s="162"/>
    </row>
    <row r="78" spans="1:9" ht="18" customHeight="1" x14ac:dyDescent="0.25">
      <c r="A78" s="57"/>
      <c r="B78" s="46"/>
      <c r="C78" s="91"/>
      <c r="D78" s="55"/>
      <c r="I78" s="162"/>
    </row>
    <row r="79" spans="1:9" ht="18" customHeight="1" thickBot="1" x14ac:dyDescent="0.3">
      <c r="A79" s="26"/>
      <c r="B79" s="23"/>
      <c r="C79" s="54"/>
      <c r="D79" s="62"/>
      <c r="I79" s="162"/>
    </row>
    <row r="80" spans="1:9" ht="15" customHeight="1" x14ac:dyDescent="0.25">
      <c r="I80" s="162"/>
    </row>
    <row r="81" spans="1:9" ht="15" customHeight="1" thickBot="1" x14ac:dyDescent="0.3">
      <c r="A81" s="258" t="s">
        <v>216</v>
      </c>
      <c r="F81" s="258" t="s">
        <v>179</v>
      </c>
    </row>
    <row r="82" spans="1:9" ht="15" customHeight="1" thickBot="1" x14ac:dyDescent="0.3">
      <c r="A82" s="74" t="s">
        <v>212</v>
      </c>
      <c r="B82" s="72"/>
      <c r="C82" s="73" t="s">
        <v>71</v>
      </c>
      <c r="D82" s="73" t="s">
        <v>81</v>
      </c>
      <c r="F82" s="74" t="s">
        <v>93</v>
      </c>
      <c r="G82" s="72"/>
      <c r="H82" s="73" t="s">
        <v>71</v>
      </c>
      <c r="I82" s="73" t="s">
        <v>81</v>
      </c>
    </row>
    <row r="83" spans="1:9" ht="18" customHeight="1" x14ac:dyDescent="0.25">
      <c r="A83" s="40"/>
      <c r="B83" s="60"/>
      <c r="C83" s="31"/>
      <c r="D83" s="63"/>
      <c r="F83" s="40"/>
      <c r="G83" s="60"/>
      <c r="H83" s="31"/>
      <c r="I83" s="63"/>
    </row>
    <row r="84" spans="1:9" ht="18" customHeight="1" x14ac:dyDescent="0.25">
      <c r="A84" s="41"/>
      <c r="B84" s="60"/>
      <c r="C84" s="31"/>
      <c r="D84" s="63"/>
      <c r="F84" s="41"/>
      <c r="G84" s="3"/>
      <c r="H84" s="2"/>
      <c r="I84" s="38"/>
    </row>
    <row r="85" spans="1:9" ht="18" customHeight="1" x14ac:dyDescent="0.25">
      <c r="A85" s="41"/>
      <c r="B85" s="60"/>
      <c r="C85" s="31"/>
      <c r="D85" s="63"/>
      <c r="F85" s="41"/>
      <c r="G85" s="60"/>
      <c r="H85" s="2"/>
      <c r="I85" s="38"/>
    </row>
    <row r="86" spans="1:9" ht="18" customHeight="1" thickBot="1" x14ac:dyDescent="0.3">
      <c r="A86" s="30"/>
      <c r="B86" s="273"/>
      <c r="C86" s="274"/>
      <c r="D86" s="275"/>
      <c r="F86" s="42"/>
      <c r="G86" s="28"/>
      <c r="H86" s="54"/>
      <c r="I86" s="62"/>
    </row>
    <row r="87" spans="1:9" ht="15" customHeight="1" x14ac:dyDescent="0.25"/>
    <row r="88" spans="1:9" ht="15" customHeight="1" thickBot="1" x14ac:dyDescent="0.3">
      <c r="A88" s="258" t="s">
        <v>180</v>
      </c>
      <c r="I88" s="162"/>
    </row>
    <row r="89" spans="1:9" ht="15.95" customHeight="1" thickBot="1" x14ac:dyDescent="0.3">
      <c r="A89" s="74" t="s">
        <v>95</v>
      </c>
      <c r="B89" s="72"/>
      <c r="C89" s="73" t="s">
        <v>71</v>
      </c>
      <c r="D89" s="73" t="s">
        <v>81</v>
      </c>
      <c r="I89" s="162"/>
    </row>
    <row r="90" spans="1:9" ht="18" customHeight="1" x14ac:dyDescent="0.25">
      <c r="A90" s="40"/>
      <c r="B90" s="60"/>
      <c r="C90" s="31"/>
      <c r="D90" s="63"/>
      <c r="I90" s="162"/>
    </row>
    <row r="91" spans="1:9" ht="18" customHeight="1" x14ac:dyDescent="0.25">
      <c r="A91" s="41"/>
      <c r="B91" s="3"/>
      <c r="C91" s="2"/>
      <c r="D91" s="38"/>
      <c r="I91" s="162"/>
    </row>
    <row r="92" spans="1:9" ht="18" customHeight="1" x14ac:dyDescent="0.25">
      <c r="A92" s="41"/>
      <c r="B92" s="60"/>
      <c r="C92" s="2"/>
      <c r="D92" s="38"/>
      <c r="I92" s="162"/>
    </row>
    <row r="93" spans="1:9" ht="18" customHeight="1" thickBot="1" x14ac:dyDescent="0.3">
      <c r="A93" s="42"/>
      <c r="B93" s="28"/>
      <c r="C93" s="54"/>
      <c r="D93" s="62"/>
      <c r="I93" s="162"/>
    </row>
    <row r="94" spans="1:9" x14ac:dyDescent="0.25">
      <c r="I94" s="162"/>
    </row>
    <row r="95" spans="1:9" x14ac:dyDescent="0.25">
      <c r="I95" s="162"/>
    </row>
  </sheetData>
  <pageMargins left="0.25" right="0.25" top="0.25" bottom="0.25" header="0.25" footer="0.25"/>
  <pageSetup scale="93" fitToHeight="0" orientation="portrait" r:id="rId1"/>
  <rowBreaks count="1" manualBreakCount="1">
    <brk id="48" max="16383" man="1"/>
  </rowBreaks>
  <colBreaks count="2" manualBreakCount="2">
    <brk id="9" max="1048575" man="1"/>
    <brk id="10"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5161-FBBC-4D23-8605-EBEE59DD98B1}">
  <dimension ref="A1:V301"/>
  <sheetViews>
    <sheetView zoomScaleNormal="100" workbookViewId="0">
      <selection activeCell="J1" sqref="J1"/>
    </sheetView>
  </sheetViews>
  <sheetFormatPr defaultRowHeight="15" x14ac:dyDescent="0.25"/>
  <cols>
    <col min="1" max="5" width="10.7109375" style="940" customWidth="1"/>
    <col min="6" max="6" width="0.85546875" style="940" customWidth="1"/>
    <col min="7" max="11" width="10.7109375" style="940" customWidth="1"/>
    <col min="12" max="12" width="5.7109375" style="940" customWidth="1"/>
    <col min="13" max="16" width="10.7109375" style="940" customWidth="1"/>
    <col min="17" max="16384" width="9.140625" style="940"/>
  </cols>
  <sheetData>
    <row r="1" spans="1:11" ht="18.75" x14ac:dyDescent="0.3">
      <c r="A1" s="164"/>
      <c r="B1" s="164"/>
      <c r="C1" s="166"/>
      <c r="D1" s="166"/>
      <c r="E1" s="167" t="s">
        <v>152</v>
      </c>
    </row>
    <row r="3" spans="1:11" ht="19.5" thickBot="1" x14ac:dyDescent="0.35">
      <c r="A3" s="164" t="s">
        <v>59</v>
      </c>
      <c r="B3" s="164"/>
      <c r="C3" s="376"/>
      <c r="D3" s="165"/>
      <c r="E3" s="165"/>
      <c r="F3" s="18"/>
      <c r="G3" s="168">
        <v>2019</v>
      </c>
      <c r="H3" s="168"/>
      <c r="K3" s="162"/>
    </row>
    <row r="4" spans="1:11" ht="19.5" thickBot="1" x14ac:dyDescent="0.35">
      <c r="A4" s="164"/>
      <c r="B4" s="164"/>
      <c r="C4" s="171"/>
      <c r="D4" s="166"/>
      <c r="E4" s="166"/>
      <c r="F4" s="18"/>
      <c r="G4" s="168"/>
      <c r="H4" s="168"/>
      <c r="K4" s="162"/>
    </row>
    <row r="5" spans="1:11" ht="16.5" thickBot="1" x14ac:dyDescent="0.3">
      <c r="A5" s="172" t="s">
        <v>201</v>
      </c>
      <c r="B5" s="173"/>
      <c r="C5" s="173"/>
      <c r="D5" s="375"/>
      <c r="E5" s="173"/>
      <c r="F5" s="173"/>
      <c r="G5" s="492"/>
      <c r="H5" s="492"/>
      <c r="I5" s="493" t="s">
        <v>203</v>
      </c>
      <c r="J5" s="174"/>
      <c r="K5" s="162"/>
    </row>
    <row r="6" spans="1:11" ht="19.5" thickBot="1" x14ac:dyDescent="0.3">
      <c r="A6" s="494" t="s">
        <v>158</v>
      </c>
      <c r="B6" s="503"/>
      <c r="C6" s="495"/>
      <c r="D6" s="496" t="s">
        <v>86</v>
      </c>
      <c r="E6" s="497"/>
      <c r="F6" s="175"/>
      <c r="G6" s="176"/>
      <c r="H6" s="176"/>
      <c r="I6" s="177"/>
      <c r="K6" s="162"/>
    </row>
    <row r="7" spans="1:11" ht="16.5" thickBot="1" x14ac:dyDescent="0.3">
      <c r="A7" s="172" t="s">
        <v>159</v>
      </c>
      <c r="B7" s="173"/>
      <c r="C7" s="173"/>
      <c r="D7" s="173"/>
      <c r="E7" s="173"/>
      <c r="F7" s="173"/>
      <c r="G7" s="205"/>
      <c r="H7" s="205"/>
      <c r="I7" s="949"/>
      <c r="J7" s="174"/>
      <c r="K7" s="162"/>
    </row>
    <row r="8" spans="1:11" x14ac:dyDescent="0.25">
      <c r="A8" s="178" t="s">
        <v>219</v>
      </c>
      <c r="B8" s="179"/>
      <c r="C8" s="179"/>
      <c r="D8" s="180"/>
      <c r="E8" s="181"/>
      <c r="F8" s="177"/>
      <c r="G8" s="182"/>
      <c r="H8" s="182"/>
      <c r="I8" s="177"/>
      <c r="J8" s="177"/>
      <c r="K8" s="183"/>
    </row>
    <row r="9" spans="1:11" x14ac:dyDescent="0.25">
      <c r="A9" s="184" t="s">
        <v>97</v>
      </c>
      <c r="B9" s="197"/>
      <c r="C9" s="177"/>
      <c r="D9" s="185"/>
      <c r="E9" s="181"/>
      <c r="F9" s="177"/>
      <c r="G9" s="182"/>
      <c r="H9" s="182"/>
      <c r="I9" s="177"/>
      <c r="J9" s="177"/>
      <c r="K9" s="183"/>
    </row>
    <row r="10" spans="1:11" ht="15.75" thickBot="1" x14ac:dyDescent="0.3">
      <c r="A10" s="184" t="s">
        <v>98</v>
      </c>
      <c r="B10" s="197"/>
      <c r="C10" s="177"/>
      <c r="D10" s="185"/>
      <c r="E10" s="181"/>
      <c r="F10" s="177"/>
      <c r="G10" s="182"/>
      <c r="H10" s="182"/>
      <c r="I10" s="177"/>
      <c r="J10" s="177"/>
      <c r="K10" s="183"/>
    </row>
    <row r="11" spans="1:11" ht="16.5" thickBot="1" x14ac:dyDescent="0.3">
      <c r="A11" s="188" t="s">
        <v>218</v>
      </c>
      <c r="B11" s="189"/>
      <c r="C11" s="189"/>
      <c r="D11" s="190" t="s">
        <v>85</v>
      </c>
      <c r="E11" s="191"/>
      <c r="F11" s="177"/>
      <c r="G11" s="182"/>
      <c r="H11" s="182"/>
      <c r="I11" s="177"/>
      <c r="J11" s="177"/>
      <c r="K11" s="183"/>
    </row>
    <row r="12" spans="1:11" x14ac:dyDescent="0.25">
      <c r="A12" s="498" t="s">
        <v>160</v>
      </c>
      <c r="B12" s="504"/>
      <c r="C12" s="475"/>
      <c r="D12" s="476"/>
      <c r="E12" s="181"/>
      <c r="F12" s="177"/>
      <c r="G12" s="182"/>
      <c r="H12" s="182"/>
      <c r="I12" s="177"/>
      <c r="J12" s="177"/>
      <c r="K12" s="183"/>
    </row>
    <row r="13" spans="1:11" x14ac:dyDescent="0.25">
      <c r="A13" s="374" t="s">
        <v>45</v>
      </c>
      <c r="B13" s="505"/>
      <c r="C13" s="177"/>
      <c r="D13" s="185"/>
      <c r="E13" s="181"/>
      <c r="F13" s="177"/>
      <c r="G13" s="182"/>
      <c r="H13" s="182"/>
      <c r="I13" s="177"/>
      <c r="J13" s="177"/>
      <c r="K13" s="183"/>
    </row>
    <row r="14" spans="1:11" x14ac:dyDescent="0.25">
      <c r="A14" s="373" t="s">
        <v>155</v>
      </c>
      <c r="B14" s="506"/>
      <c r="C14" s="179"/>
      <c r="D14" s="185"/>
      <c r="E14" s="181"/>
      <c r="F14" s="177"/>
      <c r="G14" s="182"/>
      <c r="H14" s="182"/>
      <c r="I14" s="177"/>
      <c r="J14" s="177"/>
      <c r="K14" s="183"/>
    </row>
    <row r="15" spans="1:11" x14ac:dyDescent="0.25">
      <c r="A15" s="372" t="s">
        <v>56</v>
      </c>
      <c r="B15" s="507"/>
      <c r="C15" s="371"/>
      <c r="D15" s="185"/>
      <c r="E15" s="181"/>
      <c r="F15" s="177"/>
      <c r="G15" s="182"/>
      <c r="H15" s="182"/>
      <c r="I15" s="177"/>
      <c r="J15" s="177"/>
      <c r="K15" s="183"/>
    </row>
    <row r="16" spans="1:11" x14ac:dyDescent="0.25">
      <c r="A16" s="370" t="s">
        <v>210</v>
      </c>
      <c r="B16" s="508"/>
      <c r="C16" s="369"/>
      <c r="D16" s="185"/>
      <c r="E16" s="181"/>
      <c r="F16" s="177"/>
      <c r="G16" s="182"/>
      <c r="H16" s="182"/>
      <c r="I16" s="177"/>
      <c r="J16" s="177"/>
      <c r="K16" s="183"/>
    </row>
    <row r="17" spans="1:11" x14ac:dyDescent="0.25">
      <c r="A17" s="368" t="s">
        <v>156</v>
      </c>
      <c r="B17" s="509"/>
      <c r="C17" s="367"/>
      <c r="D17" s="185"/>
      <c r="E17" s="181"/>
      <c r="F17" s="177"/>
      <c r="G17" s="182"/>
      <c r="H17" s="182"/>
      <c r="I17" s="177"/>
      <c r="J17" s="177"/>
      <c r="K17" s="183"/>
    </row>
    <row r="18" spans="1:11" ht="15.75" thickBot="1" x14ac:dyDescent="0.3">
      <c r="A18" s="366" t="s">
        <v>157</v>
      </c>
      <c r="B18" s="510"/>
      <c r="C18" s="365"/>
      <c r="D18" s="186"/>
      <c r="E18" s="181"/>
      <c r="F18" s="177"/>
      <c r="G18" s="187"/>
      <c r="H18" s="187"/>
      <c r="I18" s="177"/>
      <c r="J18" s="177"/>
      <c r="K18" s="183"/>
    </row>
    <row r="19" spans="1:11" ht="16.5" thickBot="1" x14ac:dyDescent="0.3">
      <c r="A19" s="192" t="s">
        <v>161</v>
      </c>
      <c r="B19" s="193"/>
      <c r="C19" s="193"/>
      <c r="D19" s="194" t="s">
        <v>86</v>
      </c>
      <c r="E19" s="174"/>
      <c r="F19" s="177"/>
      <c r="G19" s="182"/>
      <c r="H19" s="182"/>
      <c r="I19" s="177"/>
      <c r="J19" s="177"/>
      <c r="K19" s="183"/>
    </row>
    <row r="20" spans="1:11" ht="16.5" thickBot="1" x14ac:dyDescent="0.3">
      <c r="G20" s="201"/>
      <c r="H20" s="201"/>
      <c r="K20" s="183"/>
    </row>
    <row r="21" spans="1:11" ht="16.5" thickBot="1" x14ac:dyDescent="0.3">
      <c r="A21" s="172" t="s">
        <v>102</v>
      </c>
      <c r="B21" s="173"/>
      <c r="C21" s="173"/>
      <c r="D21" s="195"/>
      <c r="E21" s="173"/>
      <c r="F21" s="173"/>
      <c r="G21" s="205"/>
      <c r="H21" s="205"/>
      <c r="I21" s="948"/>
      <c r="J21" s="191"/>
      <c r="K21" s="183"/>
    </row>
    <row r="22" spans="1:11" ht="16.5" thickBot="1" x14ac:dyDescent="0.3">
      <c r="J22" s="201"/>
      <c r="K22" s="183"/>
    </row>
    <row r="23" spans="1:11" ht="16.5" thickBot="1" x14ac:dyDescent="0.3">
      <c r="A23" s="478" t="s">
        <v>252</v>
      </c>
      <c r="B23" s="511"/>
      <c r="C23" s="477"/>
      <c r="D23" s="500"/>
      <c r="E23" s="499"/>
      <c r="G23" s="201"/>
      <c r="H23" s="201"/>
      <c r="K23" s="183"/>
    </row>
    <row r="24" spans="1:11" ht="16.5" thickBot="1" x14ac:dyDescent="0.3">
      <c r="A24" s="364" t="s">
        <v>267</v>
      </c>
      <c r="B24" s="512"/>
      <c r="C24" s="363"/>
      <c r="D24" s="501"/>
      <c r="E24" s="502"/>
      <c r="G24" s="201"/>
      <c r="H24" s="201"/>
      <c r="K24" s="183"/>
    </row>
    <row r="25" spans="1:11" ht="15.75" x14ac:dyDescent="0.25">
      <c r="G25" s="201"/>
      <c r="H25" s="201"/>
      <c r="K25" s="183"/>
    </row>
    <row r="26" spans="1:11" ht="16.5" thickBot="1" x14ac:dyDescent="0.3">
      <c r="A26" s="258" t="s">
        <v>258</v>
      </c>
      <c r="B26" s="258"/>
      <c r="E26" s="6"/>
      <c r="G26" s="151"/>
      <c r="H26" s="151"/>
      <c r="K26" s="183"/>
    </row>
    <row r="27" spans="1:11" ht="15.75" thickBot="1" x14ac:dyDescent="0.3">
      <c r="A27" s="582" t="s">
        <v>68</v>
      </c>
      <c r="B27" s="401"/>
      <c r="C27" s="94" t="s">
        <v>58</v>
      </c>
      <c r="D27" s="402" t="s">
        <v>126</v>
      </c>
      <c r="E27" s="403" t="s">
        <v>127</v>
      </c>
      <c r="G27" s="611" t="s">
        <v>243</v>
      </c>
      <c r="H27" s="610" t="s">
        <v>308</v>
      </c>
      <c r="I27" s="618" t="s">
        <v>309</v>
      </c>
      <c r="J27" s="612"/>
    </row>
    <row r="28" spans="1:11" x14ac:dyDescent="0.25">
      <c r="A28" s="399" t="s">
        <v>155</v>
      </c>
      <c r="B28" s="513"/>
      <c r="C28" s="79">
        <v>689</v>
      </c>
      <c r="D28" s="400"/>
      <c r="E28" s="411"/>
      <c r="G28" s="613"/>
      <c r="H28" s="614"/>
      <c r="I28" s="612" t="s">
        <v>357</v>
      </c>
    </row>
    <row r="29" spans="1:11" x14ac:dyDescent="0.25">
      <c r="A29" s="306" t="s">
        <v>56</v>
      </c>
      <c r="B29" s="514"/>
      <c r="C29" s="79">
        <v>460</v>
      </c>
      <c r="D29" s="398"/>
      <c r="E29" s="412"/>
      <c r="G29" s="615"/>
      <c r="H29" s="614"/>
      <c r="I29" s="612" t="s">
        <v>355</v>
      </c>
      <c r="J29" s="151"/>
    </row>
    <row r="30" spans="1:11" ht="15.75" thickBot="1" x14ac:dyDescent="0.3">
      <c r="A30" s="404" t="s">
        <v>57</v>
      </c>
      <c r="B30" s="515"/>
      <c r="C30" s="405">
        <v>250</v>
      </c>
      <c r="D30" s="406"/>
      <c r="E30" s="413"/>
      <c r="G30" s="616"/>
      <c r="H30" s="617"/>
      <c r="I30" s="612" t="s">
        <v>356</v>
      </c>
      <c r="J30" s="151"/>
    </row>
    <row r="31" spans="1:11" ht="15.75" thickBot="1" x14ac:dyDescent="0.3">
      <c r="A31" s="407" t="s">
        <v>60</v>
      </c>
      <c r="B31" s="516"/>
      <c r="C31" s="408">
        <f>SUM(C28:C30)</f>
        <v>1399</v>
      </c>
      <c r="D31" s="409"/>
      <c r="E31" s="410"/>
      <c r="G31" s="43"/>
      <c r="H31" s="11"/>
      <c r="I31" s="612"/>
    </row>
    <row r="32" spans="1:11" ht="5.0999999999999996" customHeight="1" thickBot="1" x14ac:dyDescent="0.35">
      <c r="A32" s="9"/>
      <c r="B32" s="9"/>
      <c r="E32" s="6"/>
      <c r="G32" s="151"/>
      <c r="H32" s="151"/>
    </row>
    <row r="33" spans="1:11" ht="15.75" thickBot="1" x14ac:dyDescent="0.3">
      <c r="A33" s="421" t="s">
        <v>82</v>
      </c>
      <c r="B33" s="517"/>
      <c r="C33" s="422"/>
      <c r="D33" s="418" t="s">
        <v>126</v>
      </c>
      <c r="E33" s="155" t="s">
        <v>127</v>
      </c>
    </row>
    <row r="34" spans="1:11" x14ac:dyDescent="0.25">
      <c r="A34" s="423" t="s">
        <v>214</v>
      </c>
      <c r="B34" s="518"/>
      <c r="C34" s="424"/>
      <c r="D34" s="419"/>
      <c r="E34" s="61"/>
      <c r="F34" s="151"/>
    </row>
    <row r="35" spans="1:11" x14ac:dyDescent="0.25">
      <c r="A35" s="425" t="s">
        <v>69</v>
      </c>
      <c r="B35" s="519"/>
      <c r="C35" s="430"/>
      <c r="D35" s="417"/>
      <c r="E35" s="32"/>
      <c r="F35" s="151"/>
      <c r="J35" s="183"/>
    </row>
    <row r="36" spans="1:11" ht="15.75" thickBot="1" x14ac:dyDescent="0.3">
      <c r="A36" s="426" t="s">
        <v>46</v>
      </c>
      <c r="B36" s="520"/>
      <c r="C36" s="427"/>
      <c r="D36" s="420"/>
      <c r="E36" s="37"/>
      <c r="K36" s="183"/>
    </row>
    <row r="37" spans="1:11" ht="15.75" thickBot="1" x14ac:dyDescent="0.3">
      <c r="A37" s="428" t="s">
        <v>70</v>
      </c>
      <c r="B37" s="521"/>
      <c r="C37" s="429"/>
      <c r="D37" s="93"/>
      <c r="E37" s="33"/>
      <c r="K37" s="183"/>
    </row>
    <row r="38" spans="1:11" ht="15.75" thickBot="1" x14ac:dyDescent="0.3">
      <c r="A38" s="153"/>
      <c r="B38" s="153"/>
      <c r="C38" s="10"/>
      <c r="D38" s="10"/>
      <c r="E38" s="11"/>
      <c r="K38" s="183"/>
    </row>
    <row r="39" spans="1:11" ht="16.5" thickBot="1" x14ac:dyDescent="0.3">
      <c r="A39" s="487" t="s">
        <v>131</v>
      </c>
      <c r="B39" s="522"/>
      <c r="C39" s="488"/>
      <c r="D39" s="489"/>
      <c r="E39" s="489"/>
      <c r="F39" s="490"/>
      <c r="G39" s="491"/>
      <c r="H39" s="491"/>
      <c r="I39" s="362" t="s">
        <v>200</v>
      </c>
      <c r="J39" s="361" t="s">
        <v>199</v>
      </c>
      <c r="K39" s="183"/>
    </row>
    <row r="40" spans="1:11" ht="15.75" thickBot="1" x14ac:dyDescent="0.3">
      <c r="A40" s="197"/>
      <c r="B40" s="197"/>
      <c r="C40" s="177"/>
      <c r="F40" s="177"/>
      <c r="G40" s="196"/>
      <c r="H40" s="196"/>
      <c r="I40" s="198"/>
      <c r="J40" s="199"/>
      <c r="K40" s="183"/>
    </row>
    <row r="42" spans="1:11" ht="16.5" thickBot="1" x14ac:dyDescent="0.3">
      <c r="A42" s="200"/>
      <c r="B42" s="200"/>
      <c r="C42" s="200"/>
      <c r="D42" s="200"/>
      <c r="E42" s="200"/>
      <c r="F42" s="200"/>
      <c r="G42" s="177"/>
      <c r="H42" s="177"/>
      <c r="I42" s="201"/>
      <c r="J42" s="177"/>
      <c r="K42" s="183"/>
    </row>
    <row r="43" spans="1:11" ht="16.5" thickBot="1" x14ac:dyDescent="0.3">
      <c r="A43" s="172" t="s">
        <v>299</v>
      </c>
      <c r="B43" s="173"/>
      <c r="C43" s="173"/>
      <c r="D43" s="202"/>
      <c r="E43" s="173"/>
      <c r="F43" s="173"/>
      <c r="G43" s="205"/>
      <c r="H43" s="205"/>
      <c r="I43" s="949"/>
      <c r="J43" s="191"/>
      <c r="K43" s="203"/>
    </row>
    <row r="44" spans="1:11" x14ac:dyDescent="0.25">
      <c r="A44" s="51" t="s">
        <v>162</v>
      </c>
      <c r="B44" s="51"/>
      <c r="C44" s="163"/>
      <c r="D44" s="6"/>
      <c r="E44" s="11"/>
    </row>
    <row r="47" spans="1:11" x14ac:dyDescent="0.25">
      <c r="A47" s="940" t="s">
        <v>208</v>
      </c>
    </row>
    <row r="48" spans="1:11" ht="3.95" customHeight="1" x14ac:dyDescent="0.25"/>
    <row r="49" spans="1:11" x14ac:dyDescent="0.25">
      <c r="A49" s="940" t="s">
        <v>207</v>
      </c>
    </row>
    <row r="50" spans="1:11" x14ac:dyDescent="0.25">
      <c r="A50" s="940" t="s">
        <v>209</v>
      </c>
    </row>
    <row r="54" spans="1:11" ht="18.75" x14ac:dyDescent="0.3">
      <c r="E54" s="380" t="s">
        <v>144</v>
      </c>
      <c r="I54" s="18"/>
      <c r="J54" s="166"/>
      <c r="K54" s="940" t="s">
        <v>133</v>
      </c>
    </row>
    <row r="55" spans="1:11" x14ac:dyDescent="0.25">
      <c r="A55" s="377"/>
      <c r="B55" s="377"/>
      <c r="C55" s="11"/>
      <c r="D55" s="6"/>
      <c r="E55" s="6"/>
      <c r="J55" s="6"/>
    </row>
    <row r="56" spans="1:11" ht="19.5" thickBot="1" x14ac:dyDescent="0.35">
      <c r="A56" s="164" t="s">
        <v>59</v>
      </c>
      <c r="B56" s="164"/>
      <c r="C56" s="360"/>
      <c r="D56" s="206"/>
      <c r="E56" s="206"/>
      <c r="F56" s="18"/>
      <c r="G56" s="168">
        <v>2019</v>
      </c>
      <c r="H56" s="168"/>
      <c r="J56" s="6"/>
    </row>
    <row r="57" spans="1:11" x14ac:dyDescent="0.25">
      <c r="J57" s="6"/>
    </row>
    <row r="58" spans="1:11" ht="15.75" x14ac:dyDescent="0.25">
      <c r="A58" s="258" t="s">
        <v>64</v>
      </c>
      <c r="B58" s="258"/>
      <c r="C58" s="11"/>
      <c r="D58" s="6"/>
      <c r="E58" s="6"/>
      <c r="J58" s="6"/>
    </row>
    <row r="59" spans="1:11" ht="8.1" customHeight="1" thickBot="1" x14ac:dyDescent="0.35">
      <c r="A59" s="9"/>
      <c r="B59" s="9"/>
      <c r="C59" s="11"/>
      <c r="D59" s="6"/>
      <c r="E59" s="6"/>
      <c r="J59" s="6"/>
    </row>
    <row r="60" spans="1:11" ht="15.75" thickBot="1" x14ac:dyDescent="0.3">
      <c r="A60" s="84" t="s">
        <v>198</v>
      </c>
      <c r="B60" s="523"/>
      <c r="C60" s="948"/>
      <c r="D60" s="359"/>
      <c r="E60" s="358"/>
      <c r="F60" s="948"/>
      <c r="G60" s="948"/>
      <c r="H60" s="948"/>
      <c r="I60" s="948"/>
      <c r="J60" s="357" t="s">
        <v>203</v>
      </c>
      <c r="K60" s="356"/>
    </row>
    <row r="61" spans="1:11" ht="8.1" customHeight="1" thickBot="1" x14ac:dyDescent="0.3">
      <c r="K61" s="162"/>
    </row>
    <row r="62" spans="1:11" ht="15.75" thickBot="1" x14ac:dyDescent="0.3">
      <c r="A62" s="950" t="s">
        <v>169</v>
      </c>
      <c r="B62" s="951"/>
      <c r="C62" s="951"/>
      <c r="D62" s="73" t="s">
        <v>17</v>
      </c>
      <c r="E62" s="207" t="s">
        <v>99</v>
      </c>
      <c r="G62" s="950" t="s">
        <v>268</v>
      </c>
      <c r="H62" s="951"/>
      <c r="I62" s="951"/>
      <c r="J62" s="72"/>
      <c r="K62" s="162"/>
    </row>
    <row r="63" spans="1:11" ht="15.75" thickBot="1" x14ac:dyDescent="0.3">
      <c r="A63" s="208"/>
      <c r="B63" s="605"/>
      <c r="C63" s="60"/>
      <c r="D63" s="233"/>
      <c r="E63" s="355"/>
      <c r="G63" s="950" t="s">
        <v>63</v>
      </c>
      <c r="H63" s="951"/>
      <c r="I63" s="558" t="s">
        <v>17</v>
      </c>
      <c r="J63" s="271" t="s">
        <v>61</v>
      </c>
      <c r="K63" s="162"/>
    </row>
    <row r="64" spans="1:11" x14ac:dyDescent="0.25">
      <c r="A64" s="976"/>
      <c r="B64" s="985"/>
      <c r="C64" s="3"/>
      <c r="D64" s="211"/>
      <c r="E64" s="354"/>
      <c r="G64" s="208"/>
      <c r="H64" s="60"/>
      <c r="I64" s="228"/>
      <c r="J64" s="231"/>
      <c r="K64" s="162"/>
    </row>
    <row r="65" spans="1:11" x14ac:dyDescent="0.25">
      <c r="A65" s="976"/>
      <c r="B65" s="985"/>
      <c r="C65" s="3"/>
      <c r="D65" s="211"/>
      <c r="E65" s="354"/>
      <c r="G65" s="976"/>
      <c r="H65" s="3"/>
      <c r="I65" s="227"/>
      <c r="J65" s="226"/>
      <c r="K65" s="162"/>
    </row>
    <row r="66" spans="1:11" x14ac:dyDescent="0.25">
      <c r="A66" s="976"/>
      <c r="B66" s="985"/>
      <c r="C66" s="3"/>
      <c r="D66" s="211"/>
      <c r="E66" s="354"/>
      <c r="G66" s="976"/>
      <c r="H66" s="3"/>
      <c r="I66" s="227"/>
      <c r="J66" s="226"/>
      <c r="K66" s="162"/>
    </row>
    <row r="67" spans="1:11" x14ac:dyDescent="0.25">
      <c r="A67" s="976"/>
      <c r="B67" s="985"/>
      <c r="C67" s="3"/>
      <c r="D67" s="211"/>
      <c r="E67" s="354"/>
      <c r="G67" s="976"/>
      <c r="H67" s="3"/>
      <c r="I67" s="227"/>
      <c r="J67" s="226"/>
      <c r="K67" s="162"/>
    </row>
    <row r="68" spans="1:11" x14ac:dyDescent="0.25">
      <c r="A68" s="976"/>
      <c r="B68" s="985"/>
      <c r="C68" s="3"/>
      <c r="D68" s="211"/>
      <c r="E68" s="354"/>
      <c r="G68" s="976"/>
      <c r="H68" s="3"/>
      <c r="I68" s="227"/>
      <c r="J68" s="226"/>
      <c r="K68" s="162"/>
    </row>
    <row r="69" spans="1:11" x14ac:dyDescent="0.25">
      <c r="A69" s="976"/>
      <c r="B69" s="985"/>
      <c r="C69" s="3"/>
      <c r="D69" s="211"/>
      <c r="E69" s="354"/>
      <c r="G69" s="976"/>
      <c r="H69" s="3"/>
      <c r="I69" s="227"/>
      <c r="J69" s="226"/>
      <c r="K69" s="162"/>
    </row>
    <row r="70" spans="1:11" ht="15.75" thickBot="1" x14ac:dyDescent="0.3">
      <c r="A70" s="976"/>
      <c r="B70" s="985"/>
      <c r="C70" s="3"/>
      <c r="D70" s="211"/>
      <c r="E70" s="354"/>
      <c r="G70" s="972"/>
      <c r="H70" s="138"/>
      <c r="I70" s="609"/>
      <c r="J70" s="330"/>
      <c r="K70" s="162"/>
    </row>
    <row r="71" spans="1:11" ht="16.5" thickBot="1" x14ac:dyDescent="0.3">
      <c r="A71" s="353" t="s">
        <v>197</v>
      </c>
      <c r="B71" s="526"/>
      <c r="C71" s="352" t="s">
        <v>86</v>
      </c>
      <c r="D71" s="85"/>
      <c r="E71" s="83"/>
      <c r="K71" s="162"/>
    </row>
    <row r="72" spans="1:11" ht="8.1" customHeight="1" thickBot="1" x14ac:dyDescent="0.3">
      <c r="K72" s="162"/>
    </row>
    <row r="73" spans="1:11" ht="15.75" thickBot="1" x14ac:dyDescent="0.3">
      <c r="A73" s="947" t="s">
        <v>196</v>
      </c>
      <c r="B73" s="948"/>
      <c r="C73" s="948"/>
      <c r="D73" s="948"/>
      <c r="E73" s="351"/>
      <c r="F73" s="948"/>
      <c r="G73" s="948"/>
      <c r="H73" s="948"/>
      <c r="I73" s="948"/>
      <c r="J73" s="949"/>
      <c r="K73" s="33"/>
    </row>
    <row r="74" spans="1:11" ht="8.1" customHeight="1" x14ac:dyDescent="0.25">
      <c r="E74" s="6"/>
      <c r="K74" s="162"/>
    </row>
    <row r="75" spans="1:11" ht="15.95" customHeight="1" x14ac:dyDescent="0.25">
      <c r="A75" s="258" t="s">
        <v>65</v>
      </c>
      <c r="B75" s="258"/>
      <c r="C75" s="160"/>
      <c r="D75" s="6"/>
      <c r="E75" s="6"/>
      <c r="K75" s="162"/>
    </row>
    <row r="76" spans="1:11" ht="8.1" customHeight="1" x14ac:dyDescent="0.3">
      <c r="A76" s="9"/>
      <c r="B76" s="9"/>
      <c r="C76" s="24"/>
      <c r="D76" s="6"/>
      <c r="E76" s="6"/>
      <c r="K76" s="162"/>
    </row>
    <row r="77" spans="1:11" ht="15.75" x14ac:dyDescent="0.25">
      <c r="A77" s="590" t="s">
        <v>4</v>
      </c>
      <c r="B77" s="559" t="s">
        <v>164</v>
      </c>
      <c r="C77" s="13" t="s">
        <v>2</v>
      </c>
      <c r="D77" s="12" t="s">
        <v>3</v>
      </c>
      <c r="E77" s="12" t="s">
        <v>16</v>
      </c>
      <c r="K77" s="162"/>
    </row>
    <row r="78" spans="1:11" x14ac:dyDescent="0.25">
      <c r="A78" s="80" t="s">
        <v>269</v>
      </c>
      <c r="B78" s="80"/>
      <c r="C78" s="210">
        <v>0</v>
      </c>
      <c r="D78" s="210">
        <v>0</v>
      </c>
      <c r="E78" s="76">
        <f>Table11061418222630384246505811813113970737579818385879356636754566269712812141617811131420[[#This Row],[Donations]]+Table11061418222630384246505811813113970737579818385879356636754566269712812141617811131420[[#This Row],[Liturature]]</f>
        <v>0</v>
      </c>
      <c r="K78" s="162"/>
    </row>
    <row r="79" spans="1:11" x14ac:dyDescent="0.25">
      <c r="A79" s="80" t="s">
        <v>6</v>
      </c>
      <c r="B79" s="80"/>
      <c r="C79" s="210">
        <v>0</v>
      </c>
      <c r="D79" s="210">
        <v>0</v>
      </c>
      <c r="E79" s="76">
        <f>Table11061418222630384246505811813113970737579818385879356636754566269712812141617811131420[[#This Row],[Donations]]+Table11061418222630384246505811813113970737579818385879356636754566269712812141617811131420[[#This Row],[Liturature]]</f>
        <v>0</v>
      </c>
      <c r="K79" s="162"/>
    </row>
    <row r="80" spans="1:11" x14ac:dyDescent="0.25">
      <c r="A80" s="80" t="s">
        <v>14</v>
      </c>
      <c r="B80" s="80"/>
      <c r="C80" s="210">
        <v>0</v>
      </c>
      <c r="D80" s="210">
        <v>0</v>
      </c>
      <c r="E80" s="76">
        <f>Table11061418222630384246505811813113970737579818385879356636754566269712812141617811131420[[#This Row],[Donations]]+Table11061418222630384246505811813113970737579818385879356636754566269712812141617811131420[[#This Row],[Liturature]]</f>
        <v>0</v>
      </c>
      <c r="K80" s="162"/>
    </row>
    <row r="81" spans="1:11" x14ac:dyDescent="0.25">
      <c r="A81" s="80" t="s">
        <v>9</v>
      </c>
      <c r="B81" s="80"/>
      <c r="C81" s="210">
        <v>0</v>
      </c>
      <c r="D81" s="210">
        <v>0</v>
      </c>
      <c r="E81" s="76">
        <f>Table11061418222630384246505811813113970737579818385879356636754566269712812141617811131420[[#This Row],[Donations]]+Table11061418222630384246505811813113970737579818385879356636754566269712812141617811131420[[#This Row],[Liturature]]</f>
        <v>0</v>
      </c>
      <c r="K81" s="162"/>
    </row>
    <row r="82" spans="1:11" x14ac:dyDescent="0.25">
      <c r="A82" s="80" t="s">
        <v>270</v>
      </c>
      <c r="B82" s="80"/>
      <c r="C82" s="210">
        <v>0</v>
      </c>
      <c r="D82" s="210">
        <v>0</v>
      </c>
      <c r="E82" s="76">
        <f>Table11061418222630384246505811813113970737579818385879356636754566269712812141617811131420[[#This Row],[Donations]]+Table11061418222630384246505811813113970737579818385879356636754566269712812141617811131420[[#This Row],[Liturature]]</f>
        <v>0</v>
      </c>
      <c r="K82" s="162"/>
    </row>
    <row r="83" spans="1:11" x14ac:dyDescent="0.25">
      <c r="A83" s="80" t="s">
        <v>10</v>
      </c>
      <c r="B83" s="80"/>
      <c r="C83" s="210">
        <v>0</v>
      </c>
      <c r="D83" s="210">
        <v>0</v>
      </c>
      <c r="E83" s="76">
        <f>Table11061418222630384246505811813113970737579818385879356636754566269712812141617811131420[[#This Row],[Donations]]+Table11061418222630384246505811813113970737579818385879356636754566269712812141617811131420[[#This Row],[Liturature]]</f>
        <v>0</v>
      </c>
      <c r="K83" s="162"/>
    </row>
    <row r="84" spans="1:11" x14ac:dyDescent="0.25">
      <c r="A84" s="591" t="s">
        <v>275</v>
      </c>
      <c r="B84" s="80"/>
      <c r="C84" s="210">
        <v>0</v>
      </c>
      <c r="D84" s="210">
        <v>0</v>
      </c>
      <c r="E84" s="76">
        <f>Table11061418222630384246505811813113970737579818385879356636754566269712812141617811131420[[#This Row],[Donations]]+Table11061418222630384246505811813113970737579818385879356636754566269712812141617811131420[[#This Row],[Liturature]]</f>
        <v>0</v>
      </c>
      <c r="K84" s="162"/>
    </row>
    <row r="85" spans="1:11" ht="15.75" thickBot="1" x14ac:dyDescent="0.3">
      <c r="A85" s="80" t="s">
        <v>50</v>
      </c>
      <c r="B85" s="80"/>
      <c r="C85" s="210">
        <v>0</v>
      </c>
      <c r="D85" s="210">
        <v>0</v>
      </c>
      <c r="E85" s="76">
        <f>Table11061418222630384246505811813113970737579818385879356636754566269712812141617811131420[[#This Row],[Donations]]+Table11061418222630384246505811813113970737579818385879356636754566269712812141617811131420[[#This Row],[Liturature]]</f>
        <v>0</v>
      </c>
      <c r="K85" s="162"/>
    </row>
    <row r="86" spans="1:11" ht="15.75" thickBot="1" x14ac:dyDescent="0.3">
      <c r="A86" s="80" t="s">
        <v>11</v>
      </c>
      <c r="B86" s="80"/>
      <c r="C86" s="210">
        <v>0</v>
      </c>
      <c r="D86" s="210">
        <v>0</v>
      </c>
      <c r="E86" s="76">
        <f>Table11061418222630384246505811813113970737579818385879356636754566269712812141617811131420[[#This Row],[Donations]]+Table11061418222630384246505811813113970737579818385879356636754566269712812141617811131420[[#This Row],[Liturature]]</f>
        <v>0</v>
      </c>
      <c r="G86" s="350" t="s">
        <v>62</v>
      </c>
      <c r="H86" s="951"/>
      <c r="I86" s="349" t="s">
        <v>100</v>
      </c>
      <c r="J86" s="348" t="s">
        <v>49</v>
      </c>
      <c r="K86" s="162"/>
    </row>
    <row r="87" spans="1:11" x14ac:dyDescent="0.25">
      <c r="A87" s="80" t="s">
        <v>12</v>
      </c>
      <c r="B87" s="80"/>
      <c r="C87" s="210">
        <v>0</v>
      </c>
      <c r="D87" s="210">
        <v>0</v>
      </c>
      <c r="E87" s="76">
        <f>Table11061418222630384246505811813113970737579818385879356636754566269712812141617811131420[[#This Row],[Donations]]+Table11061418222630384246505811813113970737579818385879356636754566269712812141617811131420[[#This Row],[Liturature]]</f>
        <v>0</v>
      </c>
      <c r="G87" s="236"/>
      <c r="H87" s="985"/>
      <c r="I87" s="213"/>
      <c r="J87" s="212"/>
      <c r="K87" s="162"/>
    </row>
    <row r="88" spans="1:11" x14ac:dyDescent="0.25">
      <c r="A88" s="80" t="s">
        <v>15</v>
      </c>
      <c r="B88" s="80"/>
      <c r="C88" s="210">
        <v>0</v>
      </c>
      <c r="D88" s="210">
        <v>0</v>
      </c>
      <c r="E88" s="76">
        <f>Table11061418222630384246505811813113970737579818385879356636754566269712812141617811131420[[#This Row],[Donations]]+Table11061418222630384246505811813113970737579818385879356636754566269712812141617811131420[[#This Row],[Liturature]]</f>
        <v>0</v>
      </c>
      <c r="G88" s="976"/>
      <c r="H88" s="985"/>
      <c r="I88" s="213"/>
      <c r="J88" s="212"/>
      <c r="K88" s="162"/>
    </row>
    <row r="89" spans="1:11" x14ac:dyDescent="0.25">
      <c r="A89" s="81" t="s">
        <v>271</v>
      </c>
      <c r="B89" s="81"/>
      <c r="C89" s="210">
        <v>0</v>
      </c>
      <c r="D89" s="210">
        <v>0</v>
      </c>
      <c r="E89" s="76">
        <f>Table11061418222630384246505811813113970737579818385879356636754566269712812141617811131420[[#This Row],[Donations]]+Table11061418222630384246505811813113970737579818385879356636754566269712812141617811131420[[#This Row],[Liturature]]</f>
        <v>0</v>
      </c>
      <c r="G89" s="976"/>
      <c r="H89" s="985"/>
      <c r="I89" s="213"/>
      <c r="J89" s="212"/>
      <c r="K89" s="162"/>
    </row>
    <row r="90" spans="1:11" x14ac:dyDescent="0.25">
      <c r="A90" s="81" t="s">
        <v>272</v>
      </c>
      <c r="B90" s="81"/>
      <c r="C90" s="214">
        <v>0</v>
      </c>
      <c r="D90" s="214">
        <v>0</v>
      </c>
      <c r="E90" s="76">
        <f>Table11061418222630384246505811813113970737579818385879356636754566269712812141617811131420[[#This Row],[Donations]]+Table11061418222630384246505811813113970737579818385879356636754566269712812141617811131420[[#This Row],[Liturature]]</f>
        <v>0</v>
      </c>
      <c r="G90" s="976"/>
      <c r="H90" s="605"/>
      <c r="I90" s="215"/>
      <c r="J90" s="212"/>
      <c r="K90" s="162"/>
    </row>
    <row r="91" spans="1:11" ht="15.75" thickBot="1" x14ac:dyDescent="0.3">
      <c r="A91" s="28" t="s">
        <v>67</v>
      </c>
      <c r="B91" s="28"/>
      <c r="C91" s="20">
        <f>I91</f>
        <v>0</v>
      </c>
      <c r="D91" s="20">
        <f>J91</f>
        <v>0</v>
      </c>
      <c r="E91" s="77">
        <f>Table11061418222630384246505811813113970737579818385879356636754566269712812141617811131420[[#This Row],[Donations]]+Table11061418222630384246505811813113970737579818385879356636754566269712812141617811131420[[#This Row],[Liturature]]</f>
        <v>0</v>
      </c>
      <c r="G91" s="438" t="s">
        <v>101</v>
      </c>
      <c r="H91" s="553"/>
      <c r="I91" s="54">
        <f>SUM(I87:I90)</f>
        <v>0</v>
      </c>
      <c r="J91" s="257">
        <f>SUM(J87:J90)</f>
        <v>0</v>
      </c>
      <c r="K91" s="162"/>
    </row>
    <row r="92" spans="1:11" x14ac:dyDescent="0.25">
      <c r="A92" s="39" t="s">
        <v>66</v>
      </c>
      <c r="B92" s="39"/>
      <c r="C92" s="216">
        <f>SUM(C78:C91)</f>
        <v>0</v>
      </c>
      <c r="D92" s="217">
        <f>SUM(D78:D91)</f>
        <v>0</v>
      </c>
      <c r="E92" s="218">
        <f>Table11061418222630384246505811813113970737579818385879356636754566269712812141617811131420[[#This Row],[Donations]]+Table11061418222630384246505811813113970737579818385879356636754566269712812141617811131420[[#This Row],[Liturature]]</f>
        <v>0</v>
      </c>
    </row>
    <row r="93" spans="1:11" ht="8.1" customHeight="1" thickBot="1" x14ac:dyDescent="0.3">
      <c r="K93" s="162"/>
    </row>
    <row r="94" spans="1:11" ht="15.75" thickBot="1" x14ac:dyDescent="0.3">
      <c r="A94" s="346" t="s">
        <v>91</v>
      </c>
      <c r="B94" s="527"/>
      <c r="C94" s="344"/>
      <c r="K94" s="162"/>
    </row>
    <row r="95" spans="1:11" ht="15.75" thickBot="1" x14ac:dyDescent="0.3">
      <c r="A95" s="345" t="s">
        <v>90</v>
      </c>
      <c r="B95" s="75"/>
      <c r="C95" s="75"/>
      <c r="D95" s="344"/>
      <c r="E95" s="343" t="s">
        <v>195</v>
      </c>
      <c r="F95" s="162"/>
      <c r="K95" s="162"/>
    </row>
    <row r="96" spans="1:11" ht="15.75" thickBot="1" x14ac:dyDescent="0.3">
      <c r="A96" s="342" t="s">
        <v>217</v>
      </c>
      <c r="B96" s="341"/>
      <c r="C96" s="341"/>
      <c r="D96" s="341"/>
      <c r="E96" s="219"/>
      <c r="K96" s="162"/>
    </row>
    <row r="97" spans="1:21" ht="8.1" customHeight="1" thickBot="1" x14ac:dyDescent="0.3">
      <c r="K97" s="162"/>
    </row>
    <row r="98" spans="1:21" ht="15.75" thickBot="1" x14ac:dyDescent="0.3">
      <c r="A98" s="947" t="s">
        <v>194</v>
      </c>
      <c r="B98" s="948"/>
      <c r="C98" s="948"/>
      <c r="D98" s="948"/>
      <c r="E98" s="948"/>
      <c r="F98" s="948"/>
      <c r="G98" s="948"/>
      <c r="H98" s="948"/>
      <c r="I98" s="948"/>
      <c r="J98" s="949"/>
      <c r="K98" s="156"/>
    </row>
    <row r="99" spans="1:21" ht="5.0999999999999996" customHeight="1" thickBot="1" x14ac:dyDescent="0.3">
      <c r="K99" s="10"/>
    </row>
    <row r="100" spans="1:21" ht="15.75" thickBot="1" x14ac:dyDescent="0.3">
      <c r="A100" s="562" t="s">
        <v>248</v>
      </c>
      <c r="B100" s="569"/>
      <c r="C100" s="566" t="s">
        <v>226</v>
      </c>
      <c r="D100" s="563" t="s">
        <v>227</v>
      </c>
      <c r="E100" s="564" t="s">
        <v>230</v>
      </c>
      <c r="G100" s="163" t="s">
        <v>138</v>
      </c>
      <c r="K100" s="162"/>
    </row>
    <row r="101" spans="1:21" x14ac:dyDescent="0.25">
      <c r="A101" s="560" t="s">
        <v>145</v>
      </c>
      <c r="B101" s="570"/>
      <c r="C101" s="567">
        <v>689</v>
      </c>
      <c r="D101" s="554"/>
      <c r="E101" s="561"/>
      <c r="F101" s="6"/>
      <c r="G101" s="163" t="s">
        <v>139</v>
      </c>
      <c r="K101" s="162"/>
    </row>
    <row r="102" spans="1:21" x14ac:dyDescent="0.25">
      <c r="A102" s="260" t="s">
        <v>123</v>
      </c>
      <c r="B102" s="571"/>
      <c r="C102" s="568">
        <v>460</v>
      </c>
      <c r="D102" s="555"/>
      <c r="E102" s="556"/>
      <c r="G102" s="163" t="s">
        <v>140</v>
      </c>
      <c r="K102" s="162"/>
    </row>
    <row r="103" spans="1:21" ht="15.75" thickBot="1" x14ac:dyDescent="0.3">
      <c r="A103" s="572" t="s">
        <v>114</v>
      </c>
      <c r="B103" s="573"/>
      <c r="C103" s="417">
        <v>250</v>
      </c>
      <c r="D103" s="565"/>
      <c r="E103" s="469"/>
      <c r="K103" s="162"/>
    </row>
    <row r="104" spans="1:21" x14ac:dyDescent="0.25">
      <c r="A104" s="390" t="s">
        <v>211</v>
      </c>
      <c r="B104" s="575"/>
      <c r="C104" s="414">
        <f>D104</f>
        <v>0</v>
      </c>
      <c r="D104" s="415"/>
      <c r="E104" s="59" t="s">
        <v>229</v>
      </c>
      <c r="K104" s="162"/>
    </row>
    <row r="105" spans="1:21" x14ac:dyDescent="0.25">
      <c r="A105" s="263" t="s">
        <v>122</v>
      </c>
      <c r="B105" s="528"/>
      <c r="C105" s="414">
        <f>D105</f>
        <v>0</v>
      </c>
      <c r="D105" s="415"/>
      <c r="E105" s="59" t="s">
        <v>229</v>
      </c>
      <c r="F105" s="6"/>
      <c r="K105" s="162"/>
    </row>
    <row r="106" spans="1:21" ht="15.75" thickBot="1" x14ac:dyDescent="0.3">
      <c r="A106" s="340" t="s">
        <v>149</v>
      </c>
      <c r="B106" s="529"/>
      <c r="C106" s="414">
        <f>D106</f>
        <v>0</v>
      </c>
      <c r="D106" s="416"/>
      <c r="E106" s="59" t="s">
        <v>229</v>
      </c>
      <c r="F106" s="6"/>
      <c r="K106" s="162"/>
    </row>
    <row r="107" spans="1:21" ht="15.75" thickBot="1" x14ac:dyDescent="0.3">
      <c r="A107" s="339" t="s">
        <v>228</v>
      </c>
      <c r="B107" s="574"/>
      <c r="C107" s="156">
        <f>C101+C102+C103+C104+C105+C106</f>
        <v>1399</v>
      </c>
      <c r="D107" s="33">
        <f>SUM(D101:D106)</f>
        <v>0</v>
      </c>
      <c r="E107" s="11"/>
      <c r="K107" s="162"/>
    </row>
    <row r="108" spans="1:21" ht="19.5" thickBot="1" x14ac:dyDescent="0.35">
      <c r="A108" s="338" t="s">
        <v>192</v>
      </c>
      <c r="B108" s="530"/>
      <c r="C108" s="337"/>
      <c r="D108" s="335"/>
      <c r="E108" s="336"/>
      <c r="F108" s="335"/>
      <c r="G108" s="335"/>
      <c r="H108" s="335"/>
      <c r="I108" s="335"/>
      <c r="J108" s="948"/>
      <c r="K108" s="220"/>
    </row>
    <row r="109" spans="1:21" ht="18.75" x14ac:dyDescent="0.3">
      <c r="C109" s="11"/>
      <c r="D109" s="11"/>
      <c r="E109" s="6"/>
      <c r="G109" s="161"/>
      <c r="H109" s="161"/>
      <c r="K109" s="162" t="s">
        <v>147</v>
      </c>
      <c r="U109" s="127" t="s">
        <v>193</v>
      </c>
    </row>
    <row r="110" spans="1:21" ht="16.5" thickBot="1" x14ac:dyDescent="0.3">
      <c r="C110" s="11"/>
      <c r="D110" s="11"/>
      <c r="E110" s="380" t="s">
        <v>144</v>
      </c>
      <c r="K110" s="940" t="s">
        <v>132</v>
      </c>
      <c r="U110" s="221" t="s">
        <v>164</v>
      </c>
    </row>
    <row r="111" spans="1:21" ht="8.1" customHeight="1" x14ac:dyDescent="0.3">
      <c r="C111" s="11"/>
      <c r="D111" s="11"/>
      <c r="E111" s="6"/>
      <c r="G111" s="161"/>
      <c r="H111" s="161"/>
      <c r="K111" s="162"/>
    </row>
    <row r="112" spans="1:21" ht="15.75" thickBot="1" x14ac:dyDescent="0.3">
      <c r="C112" s="11"/>
      <c r="D112" s="11"/>
      <c r="E112" s="6"/>
      <c r="K112" s="162" t="s">
        <v>143</v>
      </c>
    </row>
    <row r="113" spans="1:11" ht="18" customHeight="1" thickBot="1" x14ac:dyDescent="0.35">
      <c r="A113" s="334" t="s">
        <v>191</v>
      </c>
      <c r="B113" s="531"/>
      <c r="C113" s="333"/>
      <c r="D113" s="333"/>
      <c r="E113" s="332"/>
      <c r="F113" s="305"/>
      <c r="G113" s="305"/>
      <c r="H113" s="305"/>
      <c r="I113" s="305"/>
      <c r="J113" s="949"/>
      <c r="K113" s="222"/>
    </row>
    <row r="114" spans="1:11" ht="8.1" customHeight="1" x14ac:dyDescent="0.25">
      <c r="D114" s="10"/>
      <c r="E114" s="6"/>
      <c r="I114" s="86"/>
      <c r="K114" s="162"/>
    </row>
    <row r="115" spans="1:11" ht="15" customHeight="1" x14ac:dyDescent="0.25">
      <c r="A115" s="258" t="s">
        <v>265</v>
      </c>
      <c r="B115" s="258"/>
      <c r="D115" s="10"/>
      <c r="E115" s="6"/>
      <c r="I115" s="86"/>
      <c r="K115" s="162"/>
    </row>
    <row r="116" spans="1:11" ht="15" customHeight="1" x14ac:dyDescent="0.25">
      <c r="A116" s="258"/>
      <c r="B116" s="258"/>
      <c r="D116" s="10"/>
      <c r="E116" s="6"/>
      <c r="I116" s="86"/>
      <c r="K116" s="162"/>
    </row>
    <row r="117" spans="1:11" ht="15" customHeight="1" x14ac:dyDescent="0.25">
      <c r="A117" s="448" t="s">
        <v>238</v>
      </c>
      <c r="B117" s="448"/>
      <c r="D117" s="10"/>
      <c r="E117" s="6"/>
      <c r="I117" s="86"/>
      <c r="K117" s="162"/>
    </row>
    <row r="118" spans="1:11" ht="5.0999999999999996" customHeight="1" thickBot="1" x14ac:dyDescent="0.3">
      <c r="K118" s="162"/>
    </row>
    <row r="119" spans="1:11" ht="15" customHeight="1" thickBot="1" x14ac:dyDescent="0.3">
      <c r="A119" s="950" t="s">
        <v>19</v>
      </c>
      <c r="B119" s="72"/>
      <c r="C119" s="72" t="s">
        <v>106</v>
      </c>
      <c r="D119" s="73" t="s">
        <v>71</v>
      </c>
      <c r="E119" s="73" t="s">
        <v>81</v>
      </c>
      <c r="G119" s="940" t="s">
        <v>300</v>
      </c>
      <c r="H119" s="109"/>
      <c r="K119" s="162"/>
    </row>
    <row r="120" spans="1:11" ht="15" customHeight="1" x14ac:dyDescent="0.25">
      <c r="A120" s="576" t="s">
        <v>110</v>
      </c>
      <c r="B120" s="1"/>
      <c r="C120" s="125" t="s">
        <v>21</v>
      </c>
      <c r="D120" s="223">
        <v>10</v>
      </c>
      <c r="E120" s="224"/>
      <c r="K120" s="162"/>
    </row>
    <row r="121" spans="1:11" ht="15" customHeight="1" x14ac:dyDescent="0.25">
      <c r="A121" s="146"/>
      <c r="B121" s="532"/>
      <c r="C121" s="98" t="s">
        <v>51</v>
      </c>
      <c r="D121" s="225"/>
      <c r="E121" s="226"/>
      <c r="K121" s="162"/>
    </row>
    <row r="122" spans="1:11" ht="15" customHeight="1" x14ac:dyDescent="0.25">
      <c r="A122" s="146"/>
      <c r="B122" s="532"/>
      <c r="C122" s="98" t="s">
        <v>0</v>
      </c>
      <c r="D122" s="225">
        <v>10</v>
      </c>
      <c r="E122" s="226"/>
      <c r="K122" s="162"/>
    </row>
    <row r="123" spans="1:11" ht="15" customHeight="1" x14ac:dyDescent="0.25">
      <c r="A123" s="146"/>
      <c r="B123" s="532"/>
      <c r="C123" s="98" t="s">
        <v>24</v>
      </c>
      <c r="D123" s="225"/>
      <c r="E123" s="226"/>
      <c r="K123" s="162"/>
    </row>
    <row r="124" spans="1:11" ht="15" customHeight="1" x14ac:dyDescent="0.25">
      <c r="A124" s="577"/>
      <c r="B124" s="533"/>
      <c r="C124" s="99" t="s">
        <v>1</v>
      </c>
      <c r="D124" s="227">
        <v>5</v>
      </c>
      <c r="E124" s="226"/>
      <c r="K124" s="162"/>
    </row>
    <row r="125" spans="1:11" ht="15" customHeight="1" x14ac:dyDescent="0.25">
      <c r="A125" s="577" t="s">
        <v>220</v>
      </c>
      <c r="B125" s="533"/>
      <c r="C125" s="99" t="s">
        <v>115</v>
      </c>
      <c r="D125" s="228">
        <v>11.95</v>
      </c>
      <c r="E125" s="229"/>
      <c r="G125" s="109" t="s">
        <v>301</v>
      </c>
      <c r="H125" s="109"/>
      <c r="K125" s="162"/>
    </row>
    <row r="126" spans="1:11" ht="15" customHeight="1" x14ac:dyDescent="0.25">
      <c r="A126" s="577"/>
      <c r="B126" s="533"/>
      <c r="C126" s="99" t="s">
        <v>22</v>
      </c>
      <c r="D126" s="225"/>
      <c r="E126" s="226"/>
      <c r="K126" s="162"/>
    </row>
    <row r="127" spans="1:11" ht="15" customHeight="1" x14ac:dyDescent="0.25">
      <c r="A127" s="577"/>
      <c r="B127" s="533"/>
      <c r="C127" s="99" t="s">
        <v>116</v>
      </c>
      <c r="D127" s="230">
        <v>37.049999999999997</v>
      </c>
      <c r="E127" s="384"/>
      <c r="G127" s="109" t="s">
        <v>302</v>
      </c>
      <c r="H127" s="109"/>
      <c r="K127" s="162"/>
    </row>
    <row r="128" spans="1:11" ht="15" customHeight="1" thickBot="1" x14ac:dyDescent="0.3">
      <c r="A128" s="578"/>
      <c r="B128" s="580"/>
      <c r="C128" s="99" t="s">
        <v>73</v>
      </c>
      <c r="D128" s="230"/>
      <c r="E128" s="231"/>
      <c r="K128" s="162"/>
    </row>
    <row r="129" spans="1:11" ht="15" customHeight="1" x14ac:dyDescent="0.25">
      <c r="A129" s="579" t="s">
        <v>72</v>
      </c>
      <c r="B129" s="534"/>
      <c r="C129" s="102" t="s">
        <v>108</v>
      </c>
      <c r="D129" s="227"/>
      <c r="E129" s="226"/>
      <c r="K129" s="162"/>
    </row>
    <row r="130" spans="1:11" ht="15" customHeight="1" x14ac:dyDescent="0.25">
      <c r="A130" s="41"/>
      <c r="B130" s="3"/>
      <c r="C130" s="102" t="s">
        <v>117</v>
      </c>
      <c r="D130" s="227">
        <v>12.94</v>
      </c>
      <c r="E130" s="229"/>
      <c r="G130" s="109" t="s">
        <v>301</v>
      </c>
      <c r="H130" s="109"/>
      <c r="K130" s="162"/>
    </row>
    <row r="131" spans="1:11" ht="15" customHeight="1" x14ac:dyDescent="0.25">
      <c r="A131" s="391" t="s">
        <v>303</v>
      </c>
      <c r="B131" s="80"/>
      <c r="C131" s="102" t="s">
        <v>118</v>
      </c>
      <c r="D131" s="227">
        <v>10.54</v>
      </c>
      <c r="E131" s="229"/>
      <c r="G131" s="109" t="s">
        <v>301</v>
      </c>
      <c r="H131" s="109"/>
      <c r="K131" s="162"/>
    </row>
    <row r="132" spans="1:11" ht="15" customHeight="1" thickBot="1" x14ac:dyDescent="0.3">
      <c r="A132" s="42"/>
      <c r="B132" s="28"/>
      <c r="C132" s="102" t="s">
        <v>107</v>
      </c>
      <c r="D132" s="227"/>
      <c r="E132" s="226"/>
      <c r="K132" s="162"/>
    </row>
    <row r="133" spans="1:11" ht="15" customHeight="1" x14ac:dyDescent="0.25">
      <c r="A133" s="127" t="s">
        <v>75</v>
      </c>
      <c r="C133" s="102" t="s">
        <v>109</v>
      </c>
      <c r="D133" s="225"/>
      <c r="E133" s="226"/>
      <c r="I133" s="10"/>
      <c r="K133" s="162"/>
    </row>
    <row r="134" spans="1:11" ht="15" customHeight="1" thickBot="1" x14ac:dyDescent="0.3">
      <c r="A134" s="30"/>
      <c r="B134" s="273"/>
      <c r="C134" s="102" t="s">
        <v>74</v>
      </c>
      <c r="D134" s="227"/>
      <c r="E134" s="226"/>
      <c r="K134" s="162"/>
    </row>
    <row r="135" spans="1:11" ht="15" customHeight="1" x14ac:dyDescent="0.25">
      <c r="A135" s="978" t="s">
        <v>76</v>
      </c>
      <c r="C135" s="126" t="s">
        <v>77</v>
      </c>
      <c r="D135" s="227"/>
      <c r="E135" s="229"/>
      <c r="J135" s="15"/>
      <c r="K135" s="162"/>
    </row>
    <row r="136" spans="1:11" ht="15" customHeight="1" thickBot="1" x14ac:dyDescent="0.3">
      <c r="A136" s="30"/>
      <c r="B136" s="273"/>
      <c r="C136" s="102" t="s">
        <v>78</v>
      </c>
      <c r="D136" s="227"/>
      <c r="E136" s="226"/>
      <c r="K136" s="162"/>
    </row>
    <row r="137" spans="1:11" ht="15" customHeight="1" thickBot="1" x14ac:dyDescent="0.3">
      <c r="A137" s="946" t="s">
        <v>79</v>
      </c>
      <c r="B137" s="581"/>
      <c r="C137" s="126" t="s">
        <v>1</v>
      </c>
      <c r="D137" s="227"/>
      <c r="E137" s="226"/>
      <c r="K137" s="162"/>
    </row>
    <row r="138" spans="1:11" ht="15" customHeight="1" x14ac:dyDescent="0.25">
      <c r="A138" s="127" t="s">
        <v>119</v>
      </c>
      <c r="C138" s="941"/>
      <c r="D138" s="232"/>
      <c r="E138" s="132"/>
      <c r="K138" s="162"/>
    </row>
    <row r="139" spans="1:11" ht="15" customHeight="1" x14ac:dyDescent="0.25">
      <c r="A139" s="208" t="s">
        <v>351</v>
      </c>
      <c r="B139" s="524"/>
      <c r="C139" s="451"/>
      <c r="D139" s="211"/>
      <c r="E139" s="453"/>
      <c r="G139" s="153" t="s">
        <v>353</v>
      </c>
      <c r="K139" s="162"/>
    </row>
    <row r="140" spans="1:11" ht="15" customHeight="1" x14ac:dyDescent="0.25">
      <c r="A140" s="976"/>
      <c r="B140" s="977"/>
      <c r="C140" s="452"/>
      <c r="D140" s="211"/>
      <c r="E140" s="454"/>
      <c r="G140" s="153" t="s">
        <v>354</v>
      </c>
      <c r="K140" s="162"/>
    </row>
    <row r="141" spans="1:11" ht="15" customHeight="1" x14ac:dyDescent="0.25">
      <c r="A141" s="976"/>
      <c r="B141" s="977"/>
      <c r="C141" s="452"/>
      <c r="D141" s="211"/>
      <c r="E141" s="454"/>
    </row>
    <row r="142" spans="1:11" ht="15" customHeight="1" x14ac:dyDescent="0.25">
      <c r="A142" s="976"/>
      <c r="B142" s="535"/>
      <c r="C142" s="378"/>
      <c r="D142" s="455"/>
      <c r="E142" s="331"/>
      <c r="K142" s="162"/>
    </row>
    <row r="143" spans="1:11" ht="15" customHeight="1" x14ac:dyDescent="0.25">
      <c r="A143" s="976"/>
      <c r="B143" s="535"/>
      <c r="C143" s="378"/>
      <c r="D143" s="234"/>
      <c r="E143" s="331"/>
      <c r="K143" s="162"/>
    </row>
    <row r="144" spans="1:11" ht="15" customHeight="1" x14ac:dyDescent="0.25">
      <c r="A144" s="976"/>
      <c r="B144" s="535"/>
      <c r="C144" s="378"/>
      <c r="D144" s="234"/>
      <c r="E144" s="331"/>
      <c r="K144" s="162"/>
    </row>
    <row r="145" spans="1:20" ht="15" customHeight="1" x14ac:dyDescent="0.25">
      <c r="A145" s="976"/>
      <c r="B145" s="535"/>
      <c r="C145" s="378"/>
      <c r="D145" s="234"/>
      <c r="E145" s="331"/>
      <c r="K145" s="162"/>
    </row>
    <row r="146" spans="1:20" ht="15" customHeight="1" thickBot="1" x14ac:dyDescent="0.3">
      <c r="A146" s="969"/>
      <c r="B146" s="970"/>
      <c r="C146" s="379"/>
      <c r="D146" s="235"/>
      <c r="E146" s="330"/>
      <c r="G146" s="130"/>
      <c r="H146" s="130"/>
      <c r="I146" s="130"/>
      <c r="J146" s="10"/>
      <c r="K146" s="162"/>
    </row>
    <row r="147" spans="1:20" ht="15" customHeight="1" thickBot="1" x14ac:dyDescent="0.3">
      <c r="A147" s="137" t="s">
        <v>120</v>
      </c>
      <c r="B147" s="537"/>
      <c r="C147" s="65"/>
      <c r="D147" s="33"/>
      <c r="E147" s="69"/>
      <c r="G147" s="594" t="s">
        <v>281</v>
      </c>
      <c r="H147" s="593" t="s">
        <v>277</v>
      </c>
      <c r="I147" s="593" t="s">
        <v>278</v>
      </c>
      <c r="K147" s="162"/>
      <c r="L147" s="10"/>
    </row>
    <row r="148" spans="1:20" ht="15" customHeight="1" thickBot="1" x14ac:dyDescent="0.3">
      <c r="G148" s="439"/>
      <c r="H148" s="606"/>
      <c r="I148" s="592">
        <f>D147-H148</f>
        <v>0</v>
      </c>
      <c r="K148" s="162"/>
      <c r="M148" s="33">
        <f>(K113-H148)</f>
        <v>0</v>
      </c>
      <c r="N148" s="325" t="s">
        <v>276</v>
      </c>
    </row>
    <row r="149" spans="1:20" ht="15" customHeight="1" thickBot="1" x14ac:dyDescent="0.3">
      <c r="A149" s="981" t="s">
        <v>246</v>
      </c>
      <c r="B149" s="981"/>
      <c r="H149" s="51"/>
      <c r="J149" s="10"/>
      <c r="K149" s="162"/>
    </row>
    <row r="150" spans="1:20" ht="15" customHeight="1" thickBot="1" x14ac:dyDescent="0.3">
      <c r="A150" s="342" t="s">
        <v>145</v>
      </c>
      <c r="B150" s="342"/>
      <c r="C150" s="459" t="s">
        <v>245</v>
      </c>
      <c r="D150" s="459" t="s">
        <v>47</v>
      </c>
      <c r="E150" s="459" t="s">
        <v>243</v>
      </c>
      <c r="J150" s="10"/>
      <c r="K150" s="162"/>
      <c r="P150" s="397" t="s">
        <v>83</v>
      </c>
    </row>
    <row r="151" spans="1:20" ht="15" customHeight="1" thickBot="1" x14ac:dyDescent="0.3">
      <c r="A151" s="458" t="s">
        <v>244</v>
      </c>
      <c r="B151" s="458"/>
      <c r="C151" s="449">
        <f>C101</f>
        <v>689</v>
      </c>
      <c r="D151" s="595"/>
      <c r="E151" s="457"/>
      <c r="G151" s="109" t="s">
        <v>242</v>
      </c>
      <c r="H151" s="109"/>
      <c r="J151" s="10"/>
      <c r="K151" s="162"/>
    </row>
    <row r="152" spans="1:20" ht="15" customHeight="1" thickBot="1" x14ac:dyDescent="0.3">
      <c r="A152" s="940" t="s">
        <v>279</v>
      </c>
      <c r="D152" s="33"/>
      <c r="E152" s="33"/>
      <c r="G152" s="439" t="s">
        <v>287</v>
      </c>
      <c r="K152" s="162"/>
      <c r="M152" s="109" t="s">
        <v>284</v>
      </c>
      <c r="P152" s="584" t="s">
        <v>259</v>
      </c>
      <c r="Q152" s="585"/>
      <c r="R152" s="585"/>
      <c r="S152" s="585"/>
      <c r="T152" s="585"/>
    </row>
    <row r="153" spans="1:20" ht="15" customHeight="1" thickBot="1" x14ac:dyDescent="0.3">
      <c r="A153" s="596" t="s">
        <v>280</v>
      </c>
      <c r="B153" s="301"/>
      <c r="C153" s="484"/>
      <c r="D153" s="431">
        <f>IF((M153)&lt;(E152),M153,E152)</f>
        <v>0</v>
      </c>
      <c r="E153" s="483" t="s">
        <v>239</v>
      </c>
      <c r="G153" s="109" t="s">
        <v>282</v>
      </c>
      <c r="H153" s="109"/>
      <c r="J153" s="439"/>
      <c r="M153" s="607"/>
      <c r="N153" s="583" t="str">
        <f>IF((M153)&gt;((E152)+(0.01)),P152,P150)</f>
        <v xml:space="preserve"> </v>
      </c>
    </row>
    <row r="154" spans="1:20" ht="15" customHeight="1" thickBot="1" x14ac:dyDescent="0.3">
      <c r="A154" s="461" t="s">
        <v>247</v>
      </c>
      <c r="B154" s="461"/>
      <c r="C154" s="460">
        <f>C151</f>
        <v>689</v>
      </c>
      <c r="D154" s="456"/>
      <c r="E154" s="457"/>
      <c r="G154" s="439" t="s">
        <v>283</v>
      </c>
      <c r="H154" s="439"/>
      <c r="K154" s="162"/>
      <c r="M154" s="940">
        <f>IF((M153)&lt;(0),M152,M153)</f>
        <v>0</v>
      </c>
    </row>
    <row r="155" spans="1:20" ht="15" customHeight="1" x14ac:dyDescent="0.25">
      <c r="K155" s="162"/>
    </row>
    <row r="156" spans="1:20" ht="15" customHeight="1" x14ac:dyDescent="0.25"/>
    <row r="157" spans="1:20" ht="15" customHeight="1" x14ac:dyDescent="0.25"/>
    <row r="158" spans="1:20" ht="15" customHeight="1" thickBot="1" x14ac:dyDescent="0.3">
      <c r="K158" s="162"/>
    </row>
    <row r="159" spans="1:20" ht="15" customHeight="1" thickBot="1" x14ac:dyDescent="0.3">
      <c r="A159" s="481" t="s">
        <v>92</v>
      </c>
      <c r="B159" s="538"/>
      <c r="C159" s="329"/>
      <c r="D159" s="482" t="s">
        <v>240</v>
      </c>
      <c r="E159" s="948"/>
      <c r="F159" s="948"/>
      <c r="G159" s="948"/>
      <c r="H159" s="948"/>
      <c r="I159" s="948"/>
      <c r="J159" s="33"/>
      <c r="K159" s="162" t="s">
        <v>241</v>
      </c>
    </row>
    <row r="160" spans="1:20" ht="15" customHeight="1" x14ac:dyDescent="0.25">
      <c r="J160" s="152" t="s">
        <v>141</v>
      </c>
      <c r="K160" s="162"/>
    </row>
    <row r="161" spans="1:21" ht="15" customHeight="1" x14ac:dyDescent="0.25">
      <c r="G161" s="120"/>
      <c r="H161" s="120"/>
      <c r="J161" s="326"/>
      <c r="K161" s="151"/>
      <c r="U161" s="955" t="s">
        <v>190</v>
      </c>
    </row>
    <row r="162" spans="1:21" ht="15" customHeight="1" x14ac:dyDescent="0.25">
      <c r="G162" s="328"/>
      <c r="H162" s="328"/>
      <c r="J162" s="327"/>
      <c r="K162" s="326"/>
      <c r="U162" s="955" t="s">
        <v>189</v>
      </c>
    </row>
    <row r="163" spans="1:21" ht="15" customHeight="1" x14ac:dyDescent="0.25">
      <c r="K163" s="162"/>
      <c r="U163" s="955" t="s">
        <v>188</v>
      </c>
    </row>
    <row r="164" spans="1:21" ht="15" customHeight="1" x14ac:dyDescent="0.25">
      <c r="K164" s="162"/>
      <c r="U164" s="940" t="s">
        <v>187</v>
      </c>
    </row>
    <row r="165" spans="1:21" ht="15" customHeight="1" x14ac:dyDescent="0.25">
      <c r="E165" s="380" t="s">
        <v>144</v>
      </c>
      <c r="K165" s="940" t="s">
        <v>134</v>
      </c>
    </row>
    <row r="166" spans="1:21" ht="15" customHeight="1" x14ac:dyDescent="0.25">
      <c r="E166" s="380"/>
    </row>
    <row r="167" spans="1:21" ht="15" customHeight="1" x14ac:dyDescent="0.25">
      <c r="A167" s="258" t="s">
        <v>262</v>
      </c>
      <c r="B167" s="258"/>
      <c r="K167" s="162"/>
    </row>
    <row r="168" spans="1:21" ht="15" customHeight="1" thickBot="1" x14ac:dyDescent="0.3">
      <c r="K168" s="162"/>
    </row>
    <row r="169" spans="1:21" ht="15" customHeight="1" thickBot="1" x14ac:dyDescent="0.3">
      <c r="A169" s="468" t="s">
        <v>249</v>
      </c>
      <c r="B169" s="530"/>
      <c r="C169" s="948"/>
      <c r="D169" s="948"/>
      <c r="E169" s="948"/>
      <c r="F169" s="948"/>
      <c r="G169" s="948"/>
      <c r="H169" s="948"/>
      <c r="I169" s="323"/>
      <c r="J169" s="33"/>
      <c r="K169" s="162" t="s">
        <v>146</v>
      </c>
    </row>
    <row r="170" spans="1:21" ht="15" customHeight="1" x14ac:dyDescent="0.25">
      <c r="J170" s="10"/>
      <c r="K170" s="162"/>
    </row>
    <row r="171" spans="1:21" ht="15" customHeight="1" x14ac:dyDescent="0.25">
      <c r="J171" s="10"/>
      <c r="K171" s="162"/>
    </row>
    <row r="172" spans="1:21" ht="15" customHeight="1" thickBot="1" x14ac:dyDescent="0.3">
      <c r="A172" s="981" t="s">
        <v>286</v>
      </c>
      <c r="J172" s="10"/>
      <c r="K172" s="162"/>
    </row>
    <row r="173" spans="1:21" ht="15" customHeight="1" thickBot="1" x14ac:dyDescent="0.3">
      <c r="A173" s="68" t="s">
        <v>88</v>
      </c>
      <c r="B173" s="65"/>
      <c r="C173" s="70" t="s">
        <v>80</v>
      </c>
      <c r="D173" s="92" t="s">
        <v>71</v>
      </c>
      <c r="E173" s="71" t="s">
        <v>81</v>
      </c>
      <c r="K173" s="162"/>
    </row>
    <row r="174" spans="1:21" ht="15" customHeight="1" x14ac:dyDescent="0.25">
      <c r="A174" s="209"/>
      <c r="B174" s="60"/>
      <c r="C174" s="942"/>
      <c r="D174" s="233"/>
      <c r="E174" s="231"/>
      <c r="G174" s="151" t="s">
        <v>124</v>
      </c>
      <c r="H174" s="151"/>
      <c r="K174" s="162"/>
    </row>
    <row r="175" spans="1:21" ht="15" customHeight="1" x14ac:dyDescent="0.25">
      <c r="A175" s="976"/>
      <c r="B175" s="3"/>
      <c r="C175" s="941"/>
      <c r="D175" s="211"/>
      <c r="E175" s="226"/>
      <c r="K175" s="162"/>
    </row>
    <row r="176" spans="1:21" ht="15" customHeight="1" x14ac:dyDescent="0.25">
      <c r="A176" s="976"/>
      <c r="B176" s="3"/>
      <c r="C176" s="941"/>
      <c r="D176" s="211"/>
      <c r="E176" s="226"/>
      <c r="K176" s="162"/>
    </row>
    <row r="177" spans="1:20" ht="15" customHeight="1" thickBot="1" x14ac:dyDescent="0.3">
      <c r="A177" s="969"/>
      <c r="B177" s="3"/>
      <c r="C177" s="941"/>
      <c r="D177" s="211"/>
      <c r="E177" s="226"/>
      <c r="K177" s="162"/>
    </row>
    <row r="178" spans="1:20" ht="15" customHeight="1" thickBot="1" x14ac:dyDescent="0.3">
      <c r="A178" s="68" t="s">
        <v>89</v>
      </c>
      <c r="B178" s="65"/>
      <c r="C178" s="65"/>
      <c r="D178" s="33"/>
      <c r="E178" s="69"/>
      <c r="G178" s="594" t="s">
        <v>281</v>
      </c>
      <c r="H178" s="593" t="s">
        <v>277</v>
      </c>
      <c r="I178" s="593" t="s">
        <v>278</v>
      </c>
      <c r="K178" s="162"/>
      <c r="L178" s="10"/>
    </row>
    <row r="179" spans="1:20" ht="15" customHeight="1" thickBot="1" x14ac:dyDescent="0.3">
      <c r="G179" s="439"/>
      <c r="H179" s="606"/>
      <c r="I179" s="592"/>
      <c r="K179" s="162"/>
      <c r="M179" s="33">
        <f>(J169-H179)</f>
        <v>0</v>
      </c>
      <c r="N179" s="325" t="s">
        <v>276</v>
      </c>
    </row>
    <row r="180" spans="1:20" ht="15" customHeight="1" thickBot="1" x14ac:dyDescent="0.3">
      <c r="A180" s="981" t="s">
        <v>285</v>
      </c>
      <c r="B180" s="981"/>
      <c r="J180" s="10"/>
      <c r="K180" s="162"/>
    </row>
    <row r="181" spans="1:20" ht="15" customHeight="1" thickBot="1" x14ac:dyDescent="0.3">
      <c r="A181" s="462" t="s">
        <v>123</v>
      </c>
      <c r="B181" s="462"/>
      <c r="C181" s="463" t="s">
        <v>245</v>
      </c>
      <c r="D181" s="463" t="s">
        <v>47</v>
      </c>
      <c r="E181" s="463" t="s">
        <v>243</v>
      </c>
      <c r="H181" s="51"/>
      <c r="I181" s="10"/>
      <c r="J181" s="439"/>
      <c r="K181" s="162"/>
      <c r="P181" s="955" t="s">
        <v>83</v>
      </c>
    </row>
    <row r="182" spans="1:20" ht="15" customHeight="1" thickBot="1" x14ac:dyDescent="0.3">
      <c r="A182" s="464" t="s">
        <v>248</v>
      </c>
      <c r="B182" s="539"/>
      <c r="C182" s="465">
        <f>C102</f>
        <v>460</v>
      </c>
      <c r="D182" s="469"/>
      <c r="E182" s="308"/>
      <c r="G182" s="109" t="s">
        <v>257</v>
      </c>
      <c r="H182" s="109"/>
      <c r="J182" s="10"/>
      <c r="K182" s="162"/>
    </row>
    <row r="183" spans="1:20" ht="15" customHeight="1" thickBot="1" x14ac:dyDescent="0.3">
      <c r="A183" s="586" t="s">
        <v>274</v>
      </c>
      <c r="B183" s="587"/>
      <c r="C183" s="588"/>
      <c r="D183" s="33"/>
      <c r="E183" s="33"/>
      <c r="G183" s="439" t="s">
        <v>287</v>
      </c>
      <c r="M183" s="109" t="s">
        <v>284</v>
      </c>
      <c r="P183" s="584" t="s">
        <v>259</v>
      </c>
      <c r="Q183" s="585"/>
      <c r="R183" s="585"/>
      <c r="S183" s="585"/>
      <c r="T183" s="585"/>
    </row>
    <row r="184" spans="1:20" ht="15" customHeight="1" thickBot="1" x14ac:dyDescent="0.3">
      <c r="A184" s="596" t="s">
        <v>280</v>
      </c>
      <c r="B184" s="474"/>
      <c r="C184" s="589"/>
      <c r="D184" s="431"/>
      <c r="E184" s="450" t="s">
        <v>256</v>
      </c>
      <c r="G184" s="109" t="s">
        <v>282</v>
      </c>
      <c r="H184" s="109"/>
      <c r="J184" s="439"/>
      <c r="K184" s="162"/>
      <c r="L184" s="10"/>
      <c r="M184" s="607">
        <v>0</v>
      </c>
      <c r="N184" s="583" t="str">
        <f>IF((M184)&gt;((E183)+(0.01)),P183,P181)</f>
        <v xml:space="preserve"> </v>
      </c>
    </row>
    <row r="185" spans="1:20" ht="15" customHeight="1" thickBot="1" x14ac:dyDescent="0.3">
      <c r="A185" s="467" t="s">
        <v>231</v>
      </c>
      <c r="B185" s="467"/>
      <c r="C185" s="466">
        <f>C182</f>
        <v>460</v>
      </c>
      <c r="D185" s="466"/>
      <c r="E185" s="466"/>
      <c r="G185" s="439" t="s">
        <v>288</v>
      </c>
      <c r="H185" s="109"/>
      <c r="J185" s="439"/>
    </row>
    <row r="186" spans="1:20" ht="15" customHeight="1" x14ac:dyDescent="0.25"/>
    <row r="187" spans="1:20" ht="15" customHeight="1" thickBot="1" x14ac:dyDescent="0.3">
      <c r="G187" s="109"/>
      <c r="H187" s="109"/>
      <c r="J187" s="10"/>
      <c r="K187" s="162"/>
    </row>
    <row r="188" spans="1:20" ht="15" customHeight="1" thickBot="1" x14ac:dyDescent="0.3">
      <c r="A188" s="324" t="s">
        <v>92</v>
      </c>
      <c r="B188" s="329"/>
      <c r="C188" s="948"/>
      <c r="D188" s="948"/>
      <c r="E188" s="948"/>
      <c r="F188" s="948"/>
      <c r="G188" s="948"/>
      <c r="H188" s="948"/>
      <c r="I188" s="323"/>
      <c r="J188" s="33"/>
      <c r="K188" s="162"/>
    </row>
    <row r="189" spans="1:20" ht="15" customHeight="1" x14ac:dyDescent="0.25">
      <c r="K189" s="162"/>
    </row>
    <row r="190" spans="1:20" ht="15" customHeight="1" x14ac:dyDescent="0.25">
      <c r="K190" s="162"/>
    </row>
    <row r="191" spans="1:20" ht="15" customHeight="1" x14ac:dyDescent="0.25">
      <c r="K191" s="162"/>
    </row>
    <row r="192" spans="1:20" ht="15" customHeight="1" thickBot="1" x14ac:dyDescent="0.3">
      <c r="A192" s="981" t="s">
        <v>233</v>
      </c>
      <c r="K192" s="162"/>
    </row>
    <row r="193" spans="1:20" ht="15" customHeight="1" thickBot="1" x14ac:dyDescent="0.3">
      <c r="A193" s="136" t="s">
        <v>111</v>
      </c>
      <c r="B193" s="540"/>
      <c r="C193" s="65"/>
      <c r="D193" s="147" t="s">
        <v>17</v>
      </c>
      <c r="K193" s="162"/>
    </row>
    <row r="194" spans="1:20" ht="15" customHeight="1" x14ac:dyDescent="0.25">
      <c r="A194" s="144" t="s">
        <v>0</v>
      </c>
      <c r="B194" s="541"/>
      <c r="C194" s="145"/>
      <c r="D194" s="396"/>
      <c r="G194" s="151" t="s">
        <v>125</v>
      </c>
      <c r="H194" s="151"/>
      <c r="K194" s="162"/>
    </row>
    <row r="195" spans="1:20" ht="15" customHeight="1" x14ac:dyDescent="0.25">
      <c r="A195" s="146" t="s">
        <v>1</v>
      </c>
      <c r="B195" s="542"/>
      <c r="C195" s="985"/>
      <c r="D195" s="212"/>
      <c r="K195" s="162"/>
    </row>
    <row r="196" spans="1:20" ht="15" customHeight="1" thickBot="1" x14ac:dyDescent="0.3">
      <c r="A196" s="140" t="s">
        <v>74</v>
      </c>
      <c r="B196" s="543"/>
      <c r="C196" s="138"/>
      <c r="D196" s="470" t="s">
        <v>83</v>
      </c>
      <c r="G196" s="109"/>
      <c r="H196" s="109"/>
      <c r="J196" s="10"/>
      <c r="N196" s="162"/>
    </row>
    <row r="197" spans="1:20" ht="15" customHeight="1" thickBot="1" x14ac:dyDescent="0.3">
      <c r="A197" s="137" t="s">
        <v>121</v>
      </c>
      <c r="B197" s="537"/>
      <c r="C197" s="65"/>
      <c r="D197" s="33"/>
      <c r="E197" s="439" t="s">
        <v>293</v>
      </c>
    </row>
    <row r="198" spans="1:20" ht="15" customHeight="1" x14ac:dyDescent="0.25">
      <c r="K198" s="162"/>
    </row>
    <row r="199" spans="1:20" ht="15" customHeight="1" thickBot="1" x14ac:dyDescent="0.3">
      <c r="A199" s="981" t="s">
        <v>289</v>
      </c>
      <c r="B199" s="981"/>
      <c r="K199" s="162"/>
    </row>
    <row r="200" spans="1:20" ht="15" customHeight="1" thickBot="1" x14ac:dyDescent="0.3">
      <c r="A200" s="471" t="s">
        <v>114</v>
      </c>
      <c r="B200" s="471"/>
      <c r="C200" s="472" t="s">
        <v>245</v>
      </c>
      <c r="D200" s="472" t="s">
        <v>47</v>
      </c>
      <c r="E200" s="472" t="s">
        <v>243</v>
      </c>
      <c r="K200" s="162"/>
      <c r="P200" s="955" t="s">
        <v>83</v>
      </c>
    </row>
    <row r="201" spans="1:20" ht="15" customHeight="1" thickBot="1" x14ac:dyDescent="0.3">
      <c r="A201" s="471" t="s">
        <v>248</v>
      </c>
      <c r="B201" s="471"/>
      <c r="C201" s="432">
        <f>C103</f>
        <v>250</v>
      </c>
      <c r="D201" s="432"/>
      <c r="E201" s="432"/>
      <c r="G201" s="109" t="s">
        <v>257</v>
      </c>
      <c r="H201" s="109"/>
      <c r="K201" s="162"/>
      <c r="P201" s="597" t="s">
        <v>291</v>
      </c>
    </row>
    <row r="202" spans="1:20" ht="15" customHeight="1" thickBot="1" x14ac:dyDescent="0.3">
      <c r="A202" s="486" t="s">
        <v>273</v>
      </c>
      <c r="B202" s="544"/>
      <c r="C202" s="479"/>
      <c r="D202" s="432"/>
      <c r="E202" s="432"/>
      <c r="G202" s="439" t="s">
        <v>290</v>
      </c>
      <c r="M202" s="109" t="s">
        <v>284</v>
      </c>
      <c r="P202" s="584" t="s">
        <v>259</v>
      </c>
      <c r="Q202" s="585"/>
      <c r="R202" s="585"/>
      <c r="S202" s="585"/>
      <c r="T202" s="585"/>
    </row>
    <row r="203" spans="1:20" ht="15" customHeight="1" thickBot="1" x14ac:dyDescent="0.3">
      <c r="A203" s="596" t="s">
        <v>280</v>
      </c>
      <c r="B203" s="301"/>
      <c r="C203" s="949"/>
      <c r="D203" s="431"/>
      <c r="E203" s="450" t="s">
        <v>256</v>
      </c>
      <c r="G203" s="109" t="s">
        <v>282</v>
      </c>
      <c r="H203" s="109"/>
      <c r="J203" s="439"/>
      <c r="K203" s="162"/>
      <c r="M203" s="607"/>
      <c r="N203" s="583" t="str">
        <f>IF((M203)&gt;((E202)+(0.01)),P202,P201)</f>
        <v xml:space="preserve">   </v>
      </c>
    </row>
    <row r="204" spans="1:20" ht="15" customHeight="1" thickBot="1" x14ac:dyDescent="0.3">
      <c r="A204" s="473" t="s">
        <v>250</v>
      </c>
      <c r="B204" s="545"/>
      <c r="C204" s="432">
        <f>C201</f>
        <v>250</v>
      </c>
      <c r="D204" s="432"/>
      <c r="E204" s="432"/>
      <c r="G204" s="109" t="s">
        <v>292</v>
      </c>
      <c r="H204" s="109"/>
    </row>
    <row r="205" spans="1:20" ht="15" customHeight="1" x14ac:dyDescent="0.25"/>
    <row r="206" spans="1:20" ht="15" customHeight="1" thickBot="1" x14ac:dyDescent="0.3">
      <c r="G206" s="109"/>
      <c r="H206" s="109"/>
      <c r="J206" s="10"/>
      <c r="K206" s="162"/>
    </row>
    <row r="207" spans="1:20" ht="15" customHeight="1" thickBot="1" x14ac:dyDescent="0.3">
      <c r="A207" s="324" t="s">
        <v>251</v>
      </c>
      <c r="B207" s="329"/>
      <c r="C207" s="948"/>
      <c r="D207" s="948"/>
      <c r="E207" s="948"/>
      <c r="F207" s="948"/>
      <c r="G207" s="948"/>
      <c r="H207" s="948"/>
      <c r="I207" s="323"/>
      <c r="J207" s="33"/>
      <c r="K207" s="485" t="s">
        <v>148</v>
      </c>
    </row>
    <row r="208" spans="1:20" ht="15" customHeight="1" x14ac:dyDescent="0.25">
      <c r="K208" s="162"/>
    </row>
    <row r="209" spans="1:13" ht="15" customHeight="1" x14ac:dyDescent="0.25"/>
    <row r="210" spans="1:13" ht="15" customHeight="1" x14ac:dyDescent="0.25"/>
    <row r="211" spans="1:13" ht="15.95" customHeight="1" x14ac:dyDescent="0.25">
      <c r="E211" s="380" t="s">
        <v>144</v>
      </c>
      <c r="K211" s="940" t="s">
        <v>135</v>
      </c>
    </row>
    <row r="212" spans="1:13" ht="15.95" customHeight="1" thickBot="1" x14ac:dyDescent="0.3">
      <c r="E212" s="380"/>
    </row>
    <row r="213" spans="1:13" ht="15.95" customHeight="1" thickBot="1" x14ac:dyDescent="0.3">
      <c r="A213" s="324" t="s">
        <v>251</v>
      </c>
      <c r="B213" s="329"/>
      <c r="C213" s="948"/>
      <c r="D213" s="948"/>
      <c r="E213" s="948"/>
      <c r="F213" s="948"/>
      <c r="G213" s="948"/>
      <c r="H213" s="948"/>
      <c r="I213" s="323"/>
      <c r="J213" s="33"/>
    </row>
    <row r="214" spans="1:13" ht="15.95" customHeight="1" x14ac:dyDescent="0.25">
      <c r="J214" s="10"/>
    </row>
    <row r="215" spans="1:13" ht="15" customHeight="1" x14ac:dyDescent="0.25">
      <c r="A215" s="258" t="s">
        <v>263</v>
      </c>
      <c r="B215" s="258"/>
    </row>
    <row r="216" spans="1:13" ht="15" customHeight="1" x14ac:dyDescent="0.25"/>
    <row r="217" spans="1:13" ht="15" customHeight="1" thickBot="1" x14ac:dyDescent="0.3">
      <c r="A217" s="981" t="s">
        <v>264</v>
      </c>
      <c r="B217" s="981"/>
      <c r="D217" s="10"/>
    </row>
    <row r="218" spans="1:13" ht="15" customHeight="1" thickBot="1" x14ac:dyDescent="0.3">
      <c r="A218" s="311" t="s">
        <v>234</v>
      </c>
      <c r="B218" s="310"/>
      <c r="C218" s="310"/>
      <c r="D218" s="437"/>
      <c r="E218" s="109" t="s">
        <v>254</v>
      </c>
    </row>
    <row r="219" spans="1:13" ht="15" customHeight="1" thickBot="1" x14ac:dyDescent="0.3">
      <c r="A219" s="68" t="s">
        <v>142</v>
      </c>
      <c r="B219" s="65"/>
      <c r="C219" s="65"/>
      <c r="D219" s="480" t="s">
        <v>17</v>
      </c>
    </row>
    <row r="220" spans="1:13" ht="15" customHeight="1" x14ac:dyDescent="0.25">
      <c r="A220" s="236"/>
      <c r="B220" s="145"/>
      <c r="C220" s="145"/>
      <c r="D220" s="396"/>
    </row>
    <row r="221" spans="1:13" ht="15" customHeight="1" x14ac:dyDescent="0.25">
      <c r="A221" s="976"/>
      <c r="B221" s="985"/>
      <c r="C221" s="985"/>
      <c r="D221" s="212"/>
      <c r="I221" s="10"/>
      <c r="J221" s="10"/>
    </row>
    <row r="222" spans="1:13" ht="15" customHeight="1" thickBot="1" x14ac:dyDescent="0.3">
      <c r="A222" s="976"/>
      <c r="B222" s="985"/>
      <c r="C222" s="985"/>
      <c r="D222" s="212"/>
      <c r="I222" s="10"/>
      <c r="J222" s="10"/>
    </row>
    <row r="223" spans="1:13" ht="15" customHeight="1" thickBot="1" x14ac:dyDescent="0.3">
      <c r="A223" s="137" t="s">
        <v>153</v>
      </c>
      <c r="B223" s="537"/>
      <c r="C223" s="65"/>
      <c r="D223" s="33"/>
      <c r="E223" s="439" t="s">
        <v>255</v>
      </c>
      <c r="J223" s="10"/>
      <c r="M223" s="33">
        <f>IF(SUM(M220:N222)&gt;((S207)+(0.01)),"ERROR",(SUM(M220:M222)))</f>
        <v>0</v>
      </c>
    </row>
    <row r="224" spans="1:13" ht="15" customHeight="1" thickBot="1" x14ac:dyDescent="0.3">
      <c r="A224" s="950" t="s">
        <v>93</v>
      </c>
      <c r="B224" s="951"/>
      <c r="C224" s="72"/>
      <c r="D224" s="73"/>
      <c r="E224" s="73" t="s">
        <v>81</v>
      </c>
      <c r="G224" s="109"/>
      <c r="H224" s="109"/>
      <c r="I224" s="10"/>
      <c r="J224" s="10"/>
    </row>
    <row r="225" spans="1:16" ht="15" customHeight="1" x14ac:dyDescent="0.25">
      <c r="A225" s="236"/>
      <c r="B225" s="605"/>
      <c r="C225" s="60"/>
      <c r="D225" s="233"/>
      <c r="E225" s="433"/>
      <c r="G225" s="109"/>
      <c r="H225" s="109"/>
      <c r="I225" s="10"/>
      <c r="J225" s="10"/>
    </row>
    <row r="226" spans="1:16" ht="15" customHeight="1" x14ac:dyDescent="0.25">
      <c r="A226" s="976"/>
      <c r="B226" s="605"/>
      <c r="C226" s="60"/>
      <c r="D226" s="211"/>
      <c r="E226" s="434"/>
      <c r="G226" s="109"/>
      <c r="H226" s="109"/>
      <c r="I226" s="10"/>
      <c r="J226" s="10"/>
    </row>
    <row r="227" spans="1:16" ht="15" customHeight="1" thickBot="1" x14ac:dyDescent="0.3">
      <c r="A227" s="969"/>
      <c r="B227" s="608"/>
      <c r="C227" s="28"/>
      <c r="D227" s="235"/>
      <c r="E227" s="435"/>
      <c r="G227" s="109"/>
      <c r="H227" s="109"/>
      <c r="I227" s="10"/>
      <c r="J227" s="10"/>
    </row>
    <row r="228" spans="1:16" ht="15" customHeight="1" thickBot="1" x14ac:dyDescent="0.3">
      <c r="A228" s="68" t="s">
        <v>94</v>
      </c>
      <c r="B228" s="65"/>
      <c r="C228" s="65"/>
      <c r="D228" s="33"/>
      <c r="E228" s="436"/>
      <c r="I228" s="10"/>
      <c r="J228" s="10"/>
    </row>
    <row r="229" spans="1:16" ht="15" customHeight="1" thickBot="1" x14ac:dyDescent="0.3">
      <c r="A229" s="311" t="s">
        <v>253</v>
      </c>
      <c r="B229" s="310"/>
      <c r="C229" s="310"/>
      <c r="D229" s="33"/>
      <c r="E229" s="109" t="s">
        <v>294</v>
      </c>
      <c r="I229" s="10"/>
      <c r="J229" s="10"/>
    </row>
    <row r="230" spans="1:16" ht="15" customHeight="1" thickBot="1" x14ac:dyDescent="0.3"/>
    <row r="231" spans="1:16" ht="15.95" customHeight="1" thickBot="1" x14ac:dyDescent="0.35">
      <c r="A231" s="947" t="s">
        <v>261</v>
      </c>
      <c r="B231" s="948"/>
      <c r="C231" s="157"/>
      <c r="D231" s="157"/>
      <c r="E231" s="157"/>
      <c r="F231" s="157"/>
      <c r="G231" s="321"/>
      <c r="H231" s="321"/>
      <c r="I231" s="320"/>
      <c r="J231" s="33"/>
      <c r="K231" s="162"/>
    </row>
    <row r="232" spans="1:16" ht="15" customHeight="1" x14ac:dyDescent="0.25">
      <c r="J232" s="604" t="s">
        <v>297</v>
      </c>
      <c r="K232" s="162"/>
    </row>
    <row r="233" spans="1:16" ht="15" customHeight="1" x14ac:dyDescent="0.25">
      <c r="J233" s="598"/>
      <c r="K233" s="162"/>
    </row>
    <row r="234" spans="1:16" ht="15.95" customHeight="1" thickBot="1" x14ac:dyDescent="0.3">
      <c r="A234" s="258" t="s">
        <v>129</v>
      </c>
      <c r="B234" s="258"/>
      <c r="C234" s="15"/>
      <c r="D234" s="15"/>
      <c r="E234" s="15"/>
      <c r="K234" s="162"/>
    </row>
    <row r="235" spans="1:16" ht="15.95" customHeight="1" x14ac:dyDescent="0.25">
      <c r="A235" s="387" t="s">
        <v>150</v>
      </c>
      <c r="B235" s="388"/>
      <c r="C235" s="388"/>
      <c r="D235" s="389"/>
      <c r="E235" s="439" t="s">
        <v>266</v>
      </c>
      <c r="G235" s="109"/>
      <c r="H235" s="109"/>
      <c r="K235" s="162"/>
    </row>
    <row r="236" spans="1:16" ht="15.95" customHeight="1" thickBot="1" x14ac:dyDescent="0.3">
      <c r="A236" s="385" t="s">
        <v>128</v>
      </c>
      <c r="B236" s="546"/>
      <c r="C236" s="386"/>
      <c r="D236" s="37"/>
      <c r="E236" s="599" t="s">
        <v>296</v>
      </c>
      <c r="F236" s="600"/>
      <c r="G236" s="601"/>
      <c r="H236" s="601"/>
      <c r="I236" s="600"/>
      <c r="J236" s="600"/>
      <c r="K236" s="602"/>
    </row>
    <row r="237" spans="1:16" ht="15.75" thickBot="1" x14ac:dyDescent="0.3">
      <c r="A237" s="950" t="s">
        <v>95</v>
      </c>
      <c r="B237" s="951"/>
      <c r="C237" s="72"/>
      <c r="D237" s="73" t="s">
        <v>71</v>
      </c>
      <c r="E237" s="73" t="s">
        <v>81</v>
      </c>
      <c r="G237" s="940" t="str">
        <f>IF((I236)&gt;(J231),O237,P237)</f>
        <v xml:space="preserve">  </v>
      </c>
      <c r="P237" s="955" t="s">
        <v>165</v>
      </c>
    </row>
    <row r="238" spans="1:16" x14ac:dyDescent="0.25">
      <c r="A238" s="236"/>
      <c r="B238" s="605"/>
      <c r="C238" s="60"/>
      <c r="D238" s="233"/>
      <c r="E238" s="433"/>
    </row>
    <row r="239" spans="1:16" x14ac:dyDescent="0.25">
      <c r="A239" s="976"/>
      <c r="B239" s="985"/>
      <c r="C239" s="3"/>
      <c r="D239" s="211"/>
      <c r="E239" s="434"/>
    </row>
    <row r="240" spans="1:16" x14ac:dyDescent="0.25">
      <c r="A240" s="976"/>
      <c r="B240" s="605"/>
      <c r="C240" s="60"/>
      <c r="D240" s="211"/>
      <c r="E240" s="434"/>
      <c r="K240" s="162"/>
    </row>
    <row r="241" spans="1:11" ht="15.75" thickBot="1" x14ac:dyDescent="0.3">
      <c r="A241" s="969"/>
      <c r="B241" s="608"/>
      <c r="C241" s="28"/>
      <c r="D241" s="235"/>
      <c r="E241" s="603"/>
      <c r="K241" s="162"/>
    </row>
    <row r="242" spans="1:11" ht="18" customHeight="1" thickBot="1" x14ac:dyDescent="0.3">
      <c r="A242" s="68" t="s">
        <v>96</v>
      </c>
      <c r="B242" s="65"/>
      <c r="C242" s="65"/>
      <c r="D242" s="33"/>
      <c r="K242" s="162"/>
    </row>
    <row r="243" spans="1:11" ht="15.95" customHeight="1" thickBot="1" x14ac:dyDescent="0.35">
      <c r="A243" s="446" t="s">
        <v>130</v>
      </c>
      <c r="B243" s="547"/>
      <c r="C243" s="307"/>
      <c r="D243" s="447"/>
      <c r="E243" s="109" t="s">
        <v>295</v>
      </c>
      <c r="G243" s="439"/>
      <c r="H243" s="439"/>
      <c r="K243" s="162"/>
    </row>
    <row r="244" spans="1:11" ht="15.95" customHeight="1" thickBot="1" x14ac:dyDescent="0.3">
      <c r="E244" s="955"/>
      <c r="G244" s="439"/>
      <c r="H244" s="439"/>
      <c r="K244" s="162"/>
    </row>
    <row r="245" spans="1:11" ht="15.95" customHeight="1" thickBot="1" x14ac:dyDescent="0.3">
      <c r="A245" s="172" t="s">
        <v>260</v>
      </c>
      <c r="B245" s="173"/>
      <c r="C245" s="173"/>
      <c r="D245" s="202"/>
      <c r="E245" s="173"/>
      <c r="F245" s="173"/>
      <c r="G245" s="205"/>
      <c r="H245" s="205"/>
      <c r="I245" s="948"/>
      <c r="J245" s="191">
        <f>J231-D236</f>
        <v>0</v>
      </c>
      <c r="K245" s="162"/>
    </row>
    <row r="246" spans="1:11" ht="15.95" customHeight="1" x14ac:dyDescent="0.25">
      <c r="A246" s="51" t="s">
        <v>163</v>
      </c>
      <c r="B246" s="51"/>
      <c r="C246" s="163"/>
      <c r="D246" s="6"/>
      <c r="E246" s="11"/>
      <c r="J246" s="10"/>
      <c r="K246" s="162"/>
    </row>
    <row r="247" spans="1:11" ht="15.95" customHeight="1" x14ac:dyDescent="0.25">
      <c r="E247" s="955"/>
      <c r="G247" s="439"/>
      <c r="H247" s="439"/>
      <c r="K247" s="162"/>
    </row>
    <row r="248" spans="1:11" ht="15.95" customHeight="1" thickBot="1" x14ac:dyDescent="0.3">
      <c r="A248" s="258" t="s">
        <v>221</v>
      </c>
      <c r="B248" s="258"/>
      <c r="K248" s="162"/>
    </row>
    <row r="249" spans="1:11" ht="15.95" customHeight="1" thickBot="1" x14ac:dyDescent="0.3">
      <c r="A249" s="319" t="s">
        <v>213</v>
      </c>
      <c r="B249" s="318"/>
      <c r="C249" s="318"/>
      <c r="D249" s="33"/>
      <c r="E249" s="940" t="s">
        <v>235</v>
      </c>
      <c r="G249" s="151" t="s">
        <v>232</v>
      </c>
      <c r="H249" s="151"/>
      <c r="K249" s="162"/>
    </row>
    <row r="250" spans="1:11" ht="15.95" customHeight="1" x14ac:dyDescent="0.25">
      <c r="A250" s="317" t="s">
        <v>112</v>
      </c>
      <c r="B250" s="548"/>
      <c r="C250" s="316"/>
      <c r="D250" s="58"/>
      <c r="E250" s="940" t="s">
        <v>235</v>
      </c>
      <c r="G250" s="151" t="s">
        <v>151</v>
      </c>
      <c r="H250" s="151"/>
      <c r="K250" s="162"/>
    </row>
    <row r="251" spans="1:11" ht="15.95" customHeight="1" thickBot="1" x14ac:dyDescent="0.3">
      <c r="A251" s="315" t="s">
        <v>113</v>
      </c>
      <c r="B251" s="549"/>
      <c r="C251" s="314"/>
      <c r="D251" s="257"/>
      <c r="E251" s="940" t="s">
        <v>235</v>
      </c>
      <c r="G251" s="151" t="s">
        <v>232</v>
      </c>
      <c r="H251" s="151"/>
      <c r="K251" s="162"/>
    </row>
    <row r="252" spans="1:11" ht="15.95" customHeight="1" thickBot="1" x14ac:dyDescent="0.3">
      <c r="A252" s="950" t="s">
        <v>212</v>
      </c>
      <c r="B252" s="951"/>
      <c r="C252" s="72"/>
      <c r="D252" s="73" t="s">
        <v>71</v>
      </c>
      <c r="E252" s="73" t="s">
        <v>81</v>
      </c>
      <c r="K252" s="162"/>
    </row>
    <row r="253" spans="1:11" ht="15.95" customHeight="1" x14ac:dyDescent="0.25">
      <c r="A253" s="236"/>
      <c r="B253" s="605"/>
      <c r="C253" s="60"/>
      <c r="D253" s="233"/>
      <c r="E253" s="395"/>
      <c r="K253" s="162"/>
    </row>
    <row r="254" spans="1:11" ht="15.95" customHeight="1" x14ac:dyDescent="0.25">
      <c r="A254" s="976"/>
      <c r="B254" s="605"/>
      <c r="C254" s="60"/>
      <c r="D254" s="233"/>
      <c r="E254" s="395"/>
      <c r="K254" s="162"/>
    </row>
    <row r="255" spans="1:11" ht="15.95" customHeight="1" x14ac:dyDescent="0.25">
      <c r="A255" s="976"/>
      <c r="B255" s="605"/>
      <c r="C255" s="60"/>
      <c r="D255" s="233"/>
      <c r="E255" s="395"/>
      <c r="K255" s="162"/>
    </row>
    <row r="256" spans="1:11" ht="15.95" customHeight="1" thickBot="1" x14ac:dyDescent="0.3">
      <c r="A256" s="972"/>
      <c r="B256" s="138"/>
      <c r="C256" s="273"/>
      <c r="D256" s="442"/>
      <c r="E256" s="443"/>
      <c r="K256" s="162"/>
    </row>
    <row r="257" spans="1:22" ht="15.95" customHeight="1" thickBot="1" x14ac:dyDescent="0.3">
      <c r="A257" s="444" t="s">
        <v>237</v>
      </c>
      <c r="B257" s="550"/>
      <c r="C257" s="313"/>
      <c r="D257" s="33"/>
      <c r="E257" s="955"/>
      <c r="K257" s="162"/>
    </row>
    <row r="258" spans="1:22" ht="15.95" customHeight="1" thickBot="1" x14ac:dyDescent="0.35">
      <c r="A258" s="440" t="s">
        <v>236</v>
      </c>
      <c r="B258" s="551"/>
      <c r="C258" s="312"/>
      <c r="D258" s="445"/>
      <c r="E258" s="109" t="s">
        <v>298</v>
      </c>
      <c r="G258" s="439"/>
      <c r="H258" s="439"/>
      <c r="K258" s="162"/>
    </row>
    <row r="259" spans="1:22" ht="15.95" customHeight="1" thickBot="1" x14ac:dyDescent="0.3">
      <c r="E259" s="955"/>
      <c r="G259" s="439"/>
      <c r="H259" s="439"/>
      <c r="K259" s="162"/>
    </row>
    <row r="260" spans="1:22" ht="15.95" customHeight="1" thickBot="1" x14ac:dyDescent="0.3">
      <c r="A260" s="322" t="s">
        <v>204</v>
      </c>
      <c r="B260" s="552"/>
      <c r="C260" s="948"/>
      <c r="D260" s="948"/>
      <c r="E260" s="948"/>
      <c r="F260" s="948"/>
      <c r="G260" s="948"/>
      <c r="H260" s="948"/>
      <c r="I260" s="949"/>
      <c r="J260" s="381"/>
      <c r="K260" s="162"/>
    </row>
    <row r="261" spans="1:22" ht="15.95" customHeight="1" thickBot="1" x14ac:dyDescent="0.3">
      <c r="G261" s="151"/>
      <c r="H261" s="151"/>
      <c r="K261" s="162"/>
    </row>
    <row r="262" spans="1:22" ht="16.5" thickBot="1" x14ac:dyDescent="0.3">
      <c r="A262" s="322" t="s">
        <v>205</v>
      </c>
      <c r="B262" s="552"/>
      <c r="C262" s="948"/>
      <c r="D262" s="948"/>
      <c r="E262" s="948"/>
      <c r="F262" s="948"/>
      <c r="G262" s="948"/>
      <c r="H262" s="948"/>
      <c r="I262" s="949"/>
      <c r="J262" s="383"/>
      <c r="K262" s="302"/>
      <c r="L262" s="377"/>
      <c r="M262" s="940" t="s">
        <v>202</v>
      </c>
      <c r="U262" s="382" t="s">
        <v>206</v>
      </c>
      <c r="V262" s="303" t="s">
        <v>83</v>
      </c>
    </row>
    <row r="296" spans="3:5" x14ac:dyDescent="0.25">
      <c r="C296" s="6"/>
      <c r="D296" s="6"/>
      <c r="E296" s="6"/>
    </row>
    <row r="297" spans="3:5" x14ac:dyDescent="0.25">
      <c r="C297" s="6"/>
      <c r="D297" s="6"/>
      <c r="E297" s="6"/>
    </row>
    <row r="298" spans="3:5" x14ac:dyDescent="0.25">
      <c r="C298" s="6"/>
      <c r="D298" s="6"/>
      <c r="E298" s="6"/>
    </row>
    <row r="299" spans="3:5" x14ac:dyDescent="0.25">
      <c r="C299" s="6"/>
      <c r="D299" s="6"/>
      <c r="E299" s="6"/>
    </row>
    <row r="300" spans="3:5" x14ac:dyDescent="0.25">
      <c r="C300" s="6"/>
      <c r="D300" s="6"/>
      <c r="E300" s="6"/>
    </row>
    <row r="301" spans="3:5" x14ac:dyDescent="0.25">
      <c r="C301" s="6"/>
      <c r="D301" s="6"/>
      <c r="E301" s="6"/>
    </row>
  </sheetData>
  <sheetProtection selectLockedCells="1"/>
  <pageMargins left="0.25" right="0.25" top="0.25" bottom="0.25" header="0.25" footer="0.25"/>
  <pageSetup scale="70" fitToHeight="0" orientation="portrait" r:id="rId1"/>
  <rowBreaks count="4" manualBreakCount="4">
    <brk id="53" max="16383" man="1"/>
    <brk id="109" max="16383" man="1"/>
    <brk id="164" max="16383" man="1"/>
    <brk id="210" max="16383" man="1"/>
  </rowBreaks>
  <colBreaks count="2" manualBreakCount="2">
    <brk id="11" max="1048575" man="1"/>
    <brk id="12"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6967-6713-4E8E-991F-BF47C0B11CD7}">
  <dimension ref="A1:V301"/>
  <sheetViews>
    <sheetView zoomScaleNormal="100" workbookViewId="0">
      <selection activeCell="P6" sqref="P6"/>
    </sheetView>
  </sheetViews>
  <sheetFormatPr defaultRowHeight="15" x14ac:dyDescent="0.25"/>
  <cols>
    <col min="1" max="5" width="10.7109375" customWidth="1"/>
    <col min="6" max="6" width="0.85546875" customWidth="1"/>
    <col min="7" max="11" width="10.7109375" customWidth="1"/>
    <col min="12" max="12" width="5.7109375" customWidth="1"/>
    <col min="13" max="16" width="10.7109375" customWidth="1"/>
  </cols>
  <sheetData>
    <row r="1" spans="1:11" ht="18.75" x14ac:dyDescent="0.3">
      <c r="A1" s="164"/>
      <c r="B1" s="164"/>
      <c r="C1" s="166"/>
      <c r="D1" s="166"/>
      <c r="E1" s="167" t="s">
        <v>345</v>
      </c>
    </row>
    <row r="3" spans="1:11" ht="19.5" thickBot="1" x14ac:dyDescent="0.35">
      <c r="A3" s="164" t="s">
        <v>59</v>
      </c>
      <c r="B3" s="164"/>
      <c r="C3" s="376"/>
      <c r="D3" s="165"/>
      <c r="E3" s="165"/>
      <c r="F3" s="18"/>
      <c r="G3" s="168">
        <v>2019</v>
      </c>
      <c r="H3" s="168"/>
      <c r="K3" s="162"/>
    </row>
    <row r="4" spans="1:11" ht="19.5" thickBot="1" x14ac:dyDescent="0.35">
      <c r="A4" s="164"/>
      <c r="B4" s="164"/>
      <c r="C4" s="171"/>
      <c r="D4" s="166"/>
      <c r="E4" s="166"/>
      <c r="F4" s="18"/>
      <c r="G4" s="168"/>
      <c r="H4" s="168"/>
      <c r="K4" s="162"/>
    </row>
    <row r="5" spans="1:11" ht="16.5" thickBot="1" x14ac:dyDescent="0.3">
      <c r="A5" s="172" t="s">
        <v>201</v>
      </c>
      <c r="B5" s="173"/>
      <c r="C5" s="173"/>
      <c r="D5" s="375"/>
      <c r="E5" s="173"/>
      <c r="F5" s="173"/>
      <c r="G5" s="492"/>
      <c r="H5" s="492"/>
      <c r="I5" s="493" t="s">
        <v>203</v>
      </c>
      <c r="J5" s="174"/>
      <c r="K5" s="162"/>
    </row>
    <row r="6" spans="1:11" ht="19.5" thickBot="1" x14ac:dyDescent="0.3">
      <c r="A6" s="494" t="s">
        <v>158</v>
      </c>
      <c r="B6" s="503"/>
      <c r="C6" s="495"/>
      <c r="D6" s="496" t="s">
        <v>86</v>
      </c>
      <c r="E6" s="497"/>
      <c r="F6" s="175"/>
      <c r="G6" s="176"/>
      <c r="H6" s="176"/>
      <c r="I6" s="177"/>
      <c r="K6" s="162"/>
    </row>
    <row r="7" spans="1:11" ht="16.5" thickBot="1" x14ac:dyDescent="0.3">
      <c r="A7" s="172" t="s">
        <v>159</v>
      </c>
      <c r="B7" s="173"/>
      <c r="C7" s="173"/>
      <c r="D7" s="173"/>
      <c r="E7" s="173"/>
      <c r="F7" s="173"/>
      <c r="G7" s="205"/>
      <c r="H7" s="205"/>
      <c r="I7" s="78"/>
      <c r="J7" s="174"/>
      <c r="K7" s="162"/>
    </row>
    <row r="8" spans="1:11" x14ac:dyDescent="0.25">
      <c r="A8" s="178" t="s">
        <v>219</v>
      </c>
      <c r="B8" s="179"/>
      <c r="C8" s="179"/>
      <c r="D8" s="180"/>
      <c r="E8" s="181"/>
      <c r="F8" s="177"/>
      <c r="G8" s="182"/>
      <c r="H8" s="182"/>
      <c r="I8" s="177"/>
      <c r="J8" s="177"/>
      <c r="K8" s="183"/>
    </row>
    <row r="9" spans="1:11" x14ac:dyDescent="0.25">
      <c r="A9" s="184" t="s">
        <v>97</v>
      </c>
      <c r="B9" s="197"/>
      <c r="C9" s="177"/>
      <c r="D9" s="185"/>
      <c r="E9" s="181"/>
      <c r="F9" s="177"/>
      <c r="G9" s="182"/>
      <c r="H9" s="182"/>
      <c r="I9" s="177"/>
      <c r="J9" s="177"/>
      <c r="K9" s="183"/>
    </row>
    <row r="10" spans="1:11" ht="15.75" thickBot="1" x14ac:dyDescent="0.3">
      <c r="A10" s="184" t="s">
        <v>98</v>
      </c>
      <c r="B10" s="197"/>
      <c r="C10" s="177"/>
      <c r="D10" s="185"/>
      <c r="E10" s="181"/>
      <c r="F10" s="177"/>
      <c r="G10" s="182"/>
      <c r="H10" s="182"/>
      <c r="I10" s="177"/>
      <c r="J10" s="177"/>
      <c r="K10" s="183"/>
    </row>
    <row r="11" spans="1:11" ht="16.5" thickBot="1" x14ac:dyDescent="0.3">
      <c r="A11" s="188" t="s">
        <v>218</v>
      </c>
      <c r="B11" s="189"/>
      <c r="C11" s="189"/>
      <c r="D11" s="190" t="s">
        <v>85</v>
      </c>
      <c r="E11" s="191"/>
      <c r="F11" s="177"/>
      <c r="G11" s="182"/>
      <c r="H11" s="182"/>
      <c r="I11" s="177"/>
      <c r="J11" s="177"/>
      <c r="K11" s="183"/>
    </row>
    <row r="12" spans="1:11" x14ac:dyDescent="0.25">
      <c r="A12" s="498" t="s">
        <v>160</v>
      </c>
      <c r="B12" s="504"/>
      <c r="C12" s="475"/>
      <c r="D12" s="476"/>
      <c r="E12" s="181"/>
      <c r="F12" s="177"/>
      <c r="G12" s="182"/>
      <c r="H12" s="182"/>
      <c r="I12" s="177"/>
      <c r="J12" s="177"/>
      <c r="K12" s="183"/>
    </row>
    <row r="13" spans="1:11" x14ac:dyDescent="0.25">
      <c r="A13" s="374" t="s">
        <v>45</v>
      </c>
      <c r="B13" s="505"/>
      <c r="C13" s="177"/>
      <c r="D13" s="185"/>
      <c r="E13" s="181"/>
      <c r="F13" s="177"/>
      <c r="G13" s="182"/>
      <c r="H13" s="182"/>
      <c r="I13" s="177"/>
      <c r="J13" s="177"/>
      <c r="K13" s="183"/>
    </row>
    <row r="14" spans="1:11" x14ac:dyDescent="0.25">
      <c r="A14" s="373" t="s">
        <v>155</v>
      </c>
      <c r="B14" s="506"/>
      <c r="C14" s="179"/>
      <c r="D14" s="185"/>
      <c r="E14" s="181"/>
      <c r="F14" s="177"/>
      <c r="G14" s="182"/>
      <c r="H14" s="182"/>
      <c r="I14" s="177"/>
      <c r="J14" s="177"/>
      <c r="K14" s="183"/>
    </row>
    <row r="15" spans="1:11" x14ac:dyDescent="0.25">
      <c r="A15" s="372" t="s">
        <v>56</v>
      </c>
      <c r="B15" s="507"/>
      <c r="C15" s="371"/>
      <c r="D15" s="185"/>
      <c r="E15" s="181"/>
      <c r="F15" s="177"/>
      <c r="G15" s="182"/>
      <c r="H15" s="182"/>
      <c r="I15" s="177"/>
      <c r="J15" s="177"/>
      <c r="K15" s="183"/>
    </row>
    <row r="16" spans="1:11" x14ac:dyDescent="0.25">
      <c r="A16" s="370" t="s">
        <v>210</v>
      </c>
      <c r="B16" s="508"/>
      <c r="C16" s="369"/>
      <c r="D16" s="185"/>
      <c r="E16" s="181"/>
      <c r="F16" s="177"/>
      <c r="G16" s="182"/>
      <c r="H16" s="182"/>
      <c r="I16" s="177"/>
      <c r="J16" s="177"/>
      <c r="K16" s="183"/>
    </row>
    <row r="17" spans="1:11" x14ac:dyDescent="0.25">
      <c r="A17" s="368" t="s">
        <v>156</v>
      </c>
      <c r="B17" s="509"/>
      <c r="C17" s="367"/>
      <c r="D17" s="185"/>
      <c r="E17" s="181"/>
      <c r="F17" s="177"/>
      <c r="G17" s="182"/>
      <c r="H17" s="182"/>
      <c r="I17" s="177"/>
      <c r="J17" s="177"/>
      <c r="K17" s="183"/>
    </row>
    <row r="18" spans="1:11" ht="15.75" thickBot="1" x14ac:dyDescent="0.3">
      <c r="A18" s="366" t="s">
        <v>157</v>
      </c>
      <c r="B18" s="510"/>
      <c r="C18" s="365"/>
      <c r="D18" s="186"/>
      <c r="E18" s="181"/>
      <c r="F18" s="177"/>
      <c r="G18" s="187"/>
      <c r="H18" s="187"/>
      <c r="I18" s="177"/>
      <c r="J18" s="177"/>
      <c r="K18" s="183"/>
    </row>
    <row r="19" spans="1:11" ht="16.5" thickBot="1" x14ac:dyDescent="0.3">
      <c r="A19" s="192" t="s">
        <v>161</v>
      </c>
      <c r="B19" s="193"/>
      <c r="C19" s="193"/>
      <c r="D19" s="194" t="s">
        <v>86</v>
      </c>
      <c r="E19" s="174"/>
      <c r="F19" s="177"/>
      <c r="G19" s="182"/>
      <c r="H19" s="182"/>
      <c r="I19" s="177"/>
      <c r="J19" s="177"/>
      <c r="K19" s="183"/>
    </row>
    <row r="20" spans="1:11" ht="16.5" thickBot="1" x14ac:dyDescent="0.3">
      <c r="G20" s="201"/>
      <c r="H20" s="201"/>
      <c r="K20" s="183"/>
    </row>
    <row r="21" spans="1:11" ht="16.5" thickBot="1" x14ac:dyDescent="0.3">
      <c r="A21" s="172" t="s">
        <v>102</v>
      </c>
      <c r="B21" s="173"/>
      <c r="C21" s="173"/>
      <c r="D21" s="195"/>
      <c r="E21" s="173"/>
      <c r="F21" s="173"/>
      <c r="G21" s="205"/>
      <c r="H21" s="205"/>
      <c r="I21" s="56"/>
      <c r="J21" s="191"/>
      <c r="K21" s="183"/>
    </row>
    <row r="22" spans="1:11" ht="16.5" thickBot="1" x14ac:dyDescent="0.3">
      <c r="J22" s="201"/>
      <c r="K22" s="183"/>
    </row>
    <row r="23" spans="1:11" ht="16.5" thickBot="1" x14ac:dyDescent="0.3">
      <c r="A23" s="478" t="s">
        <v>252</v>
      </c>
      <c r="B23" s="511"/>
      <c r="C23" s="477"/>
      <c r="D23" s="500"/>
      <c r="E23" s="499"/>
      <c r="G23" s="201"/>
      <c r="H23" s="201"/>
      <c r="K23" s="183"/>
    </row>
    <row r="24" spans="1:11" ht="16.5" thickBot="1" x14ac:dyDescent="0.3">
      <c r="A24" s="364" t="s">
        <v>267</v>
      </c>
      <c r="B24" s="512"/>
      <c r="C24" s="363"/>
      <c r="D24" s="501"/>
      <c r="E24" s="502"/>
      <c r="G24" s="201"/>
      <c r="H24" s="201"/>
      <c r="K24" s="183"/>
    </row>
    <row r="25" spans="1:11" ht="15.75" x14ac:dyDescent="0.25">
      <c r="G25" s="201"/>
      <c r="H25" s="201"/>
      <c r="K25" s="183"/>
    </row>
    <row r="26" spans="1:11" ht="16.5" thickBot="1" x14ac:dyDescent="0.3">
      <c r="A26" s="258" t="s">
        <v>258</v>
      </c>
      <c r="B26" s="258"/>
      <c r="E26" s="6"/>
      <c r="G26" s="151"/>
      <c r="H26" s="151"/>
      <c r="K26" s="183"/>
    </row>
    <row r="27" spans="1:11" ht="15.75" thickBot="1" x14ac:dyDescent="0.3">
      <c r="A27" s="582" t="s">
        <v>68</v>
      </c>
      <c r="B27" s="401"/>
      <c r="C27" s="94" t="s">
        <v>58</v>
      </c>
      <c r="D27" s="402" t="s">
        <v>126</v>
      </c>
      <c r="E27" s="403" t="s">
        <v>127</v>
      </c>
      <c r="G27" s="611" t="s">
        <v>243</v>
      </c>
      <c r="H27" s="610" t="s">
        <v>308</v>
      </c>
      <c r="I27" s="618" t="s">
        <v>309</v>
      </c>
      <c r="J27" s="612"/>
    </row>
    <row r="28" spans="1:11" x14ac:dyDescent="0.25">
      <c r="A28" s="399" t="s">
        <v>155</v>
      </c>
      <c r="B28" s="513"/>
      <c r="C28" s="79">
        <v>689</v>
      </c>
      <c r="D28" s="400"/>
      <c r="E28" s="411"/>
      <c r="G28" s="613"/>
      <c r="H28" s="614"/>
      <c r="I28" s="612" t="s">
        <v>304</v>
      </c>
    </row>
    <row r="29" spans="1:11" x14ac:dyDescent="0.25">
      <c r="A29" s="306" t="s">
        <v>56</v>
      </c>
      <c r="B29" s="514"/>
      <c r="C29" s="79">
        <v>460</v>
      </c>
      <c r="D29" s="398"/>
      <c r="E29" s="412"/>
      <c r="G29" s="615"/>
      <c r="H29" s="614"/>
      <c r="I29" s="612" t="s">
        <v>305</v>
      </c>
      <c r="J29" s="151"/>
    </row>
    <row r="30" spans="1:11" ht="15.75" thickBot="1" x14ac:dyDescent="0.3">
      <c r="A30" s="404" t="s">
        <v>57</v>
      </c>
      <c r="B30" s="515"/>
      <c r="C30" s="405">
        <v>250</v>
      </c>
      <c r="D30" s="406"/>
      <c r="E30" s="413"/>
      <c r="G30" s="616"/>
      <c r="H30" s="617"/>
      <c r="I30" s="612" t="s">
        <v>306</v>
      </c>
      <c r="J30" s="151"/>
    </row>
    <row r="31" spans="1:11" ht="15.75" thickBot="1" x14ac:dyDescent="0.3">
      <c r="A31" s="407" t="s">
        <v>60</v>
      </c>
      <c r="B31" s="516"/>
      <c r="C31" s="408">
        <f>SUM(C28:C30)</f>
        <v>1399</v>
      </c>
      <c r="D31" s="409"/>
      <c r="E31" s="410"/>
      <c r="G31" s="43"/>
      <c r="H31" s="11"/>
      <c r="I31" s="612" t="s">
        <v>307</v>
      </c>
    </row>
    <row r="32" spans="1:11" ht="5.0999999999999996" customHeight="1" thickBot="1" x14ac:dyDescent="0.35">
      <c r="A32" s="9"/>
      <c r="B32" s="9"/>
      <c r="E32" s="6"/>
      <c r="G32" s="151"/>
      <c r="H32" s="151"/>
    </row>
    <row r="33" spans="1:11" ht="15.75" thickBot="1" x14ac:dyDescent="0.3">
      <c r="A33" s="421" t="s">
        <v>82</v>
      </c>
      <c r="B33" s="517"/>
      <c r="C33" s="422"/>
      <c r="D33" s="418" t="s">
        <v>126</v>
      </c>
      <c r="E33" s="155" t="s">
        <v>127</v>
      </c>
    </row>
    <row r="34" spans="1:11" x14ac:dyDescent="0.25">
      <c r="A34" s="423" t="s">
        <v>214</v>
      </c>
      <c r="B34" s="518"/>
      <c r="C34" s="424"/>
      <c r="D34" s="419"/>
      <c r="E34" s="61"/>
      <c r="F34" s="151"/>
    </row>
    <row r="35" spans="1:11" x14ac:dyDescent="0.25">
      <c r="A35" s="425" t="s">
        <v>69</v>
      </c>
      <c r="B35" s="519"/>
      <c r="C35" s="430"/>
      <c r="D35" s="417"/>
      <c r="E35" s="32"/>
      <c r="F35" s="151"/>
      <c r="J35" s="183"/>
    </row>
    <row r="36" spans="1:11" ht="15.75" thickBot="1" x14ac:dyDescent="0.3">
      <c r="A36" s="426" t="s">
        <v>46</v>
      </c>
      <c r="B36" s="520"/>
      <c r="C36" s="427"/>
      <c r="D36" s="420"/>
      <c r="E36" s="37"/>
      <c r="K36" s="183"/>
    </row>
    <row r="37" spans="1:11" ht="15.75" thickBot="1" x14ac:dyDescent="0.3">
      <c r="A37" s="428" t="s">
        <v>70</v>
      </c>
      <c r="B37" s="521"/>
      <c r="C37" s="429"/>
      <c r="D37" s="93"/>
      <c r="E37" s="33"/>
      <c r="K37" s="183"/>
    </row>
    <row r="38" spans="1:11" ht="15.75" thickBot="1" x14ac:dyDescent="0.3">
      <c r="A38" s="153"/>
      <c r="B38" s="153"/>
      <c r="C38" s="10"/>
      <c r="D38" s="10"/>
      <c r="E38" s="11"/>
      <c r="K38" s="183"/>
    </row>
    <row r="39" spans="1:11" ht="16.5" thickBot="1" x14ac:dyDescent="0.3">
      <c r="A39" s="487" t="s">
        <v>131</v>
      </c>
      <c r="B39" s="522"/>
      <c r="C39" s="488"/>
      <c r="D39" s="489"/>
      <c r="E39" s="489"/>
      <c r="F39" s="490"/>
      <c r="G39" s="491"/>
      <c r="H39" s="491"/>
      <c r="I39" s="362" t="s">
        <v>200</v>
      </c>
      <c r="J39" s="361" t="s">
        <v>199</v>
      </c>
      <c r="K39" s="183"/>
    </row>
    <row r="40" spans="1:11" ht="15.75" thickBot="1" x14ac:dyDescent="0.3">
      <c r="A40" s="197"/>
      <c r="B40" s="197"/>
      <c r="C40" s="177"/>
      <c r="F40" s="177"/>
      <c r="G40" s="196"/>
      <c r="H40" s="196"/>
      <c r="I40" s="198"/>
      <c r="J40" s="199"/>
      <c r="K40" s="183"/>
    </row>
    <row r="42" spans="1:11" ht="16.5" thickBot="1" x14ac:dyDescent="0.3">
      <c r="A42" s="200"/>
      <c r="B42" s="200"/>
      <c r="C42" s="200"/>
      <c r="D42" s="200"/>
      <c r="E42" s="200"/>
      <c r="F42" s="200"/>
      <c r="G42" s="177"/>
      <c r="H42" s="177"/>
      <c r="I42" s="201"/>
      <c r="J42" s="177"/>
      <c r="K42" s="183"/>
    </row>
    <row r="43" spans="1:11" ht="16.5" thickBot="1" x14ac:dyDescent="0.3">
      <c r="A43" s="172" t="s">
        <v>299</v>
      </c>
      <c r="B43" s="173"/>
      <c r="C43" s="173"/>
      <c r="D43" s="202"/>
      <c r="E43" s="173"/>
      <c r="F43" s="173"/>
      <c r="G43" s="205"/>
      <c r="H43" s="205"/>
      <c r="I43" s="78"/>
      <c r="J43" s="191"/>
      <c r="K43" s="203"/>
    </row>
    <row r="44" spans="1:11" x14ac:dyDescent="0.25">
      <c r="A44" s="51" t="s">
        <v>162</v>
      </c>
      <c r="B44" s="51"/>
      <c r="C44" s="163"/>
      <c r="D44" s="6"/>
      <c r="E44" s="11"/>
    </row>
    <row r="47" spans="1:11" x14ac:dyDescent="0.25">
      <c r="A47" t="s">
        <v>208</v>
      </c>
    </row>
    <row r="48" spans="1:11" ht="3.95" customHeight="1" x14ac:dyDescent="0.25"/>
    <row r="49" spans="1:11" x14ac:dyDescent="0.25">
      <c r="A49" t="s">
        <v>207</v>
      </c>
    </row>
    <row r="50" spans="1:11" x14ac:dyDescent="0.25">
      <c r="A50" t="s">
        <v>209</v>
      </c>
    </row>
    <row r="54" spans="1:11" ht="18.75" x14ac:dyDescent="0.3">
      <c r="E54" s="380" t="s">
        <v>346</v>
      </c>
      <c r="I54" s="18"/>
      <c r="J54" s="166"/>
      <c r="K54" t="s">
        <v>133</v>
      </c>
    </row>
    <row r="55" spans="1:11" x14ac:dyDescent="0.25">
      <c r="A55" s="377"/>
      <c r="B55" s="377"/>
      <c r="C55" s="11"/>
      <c r="D55" s="6"/>
      <c r="E55" s="6"/>
      <c r="J55" s="6"/>
    </row>
    <row r="56" spans="1:11" ht="19.5" thickBot="1" x14ac:dyDescent="0.35">
      <c r="A56" s="164" t="s">
        <v>59</v>
      </c>
      <c r="B56" s="164"/>
      <c r="C56" s="360"/>
      <c r="D56" s="206"/>
      <c r="E56" s="206"/>
      <c r="F56" s="18"/>
      <c r="G56" s="168">
        <v>2019</v>
      </c>
      <c r="H56" s="168"/>
      <c r="J56" s="6"/>
    </row>
    <row r="57" spans="1:11" x14ac:dyDescent="0.25">
      <c r="J57" s="6"/>
    </row>
    <row r="58" spans="1:11" ht="15.75" x14ac:dyDescent="0.25">
      <c r="A58" s="258" t="s">
        <v>64</v>
      </c>
      <c r="B58" s="258"/>
      <c r="C58" s="11"/>
      <c r="D58" s="6"/>
      <c r="E58" s="6"/>
      <c r="J58" s="6"/>
    </row>
    <row r="59" spans="1:11" ht="8.1" customHeight="1" thickBot="1" x14ac:dyDescent="0.35">
      <c r="A59" s="9"/>
      <c r="B59" s="9"/>
      <c r="C59" s="11"/>
      <c r="D59" s="6"/>
      <c r="E59" s="6"/>
      <c r="J59" s="6"/>
    </row>
    <row r="60" spans="1:11" ht="15.75" thickBot="1" x14ac:dyDescent="0.3">
      <c r="A60" s="84" t="s">
        <v>198</v>
      </c>
      <c r="B60" s="523"/>
      <c r="C60" s="56"/>
      <c r="D60" s="359"/>
      <c r="E60" s="358" t="s">
        <v>168</v>
      </c>
      <c r="F60" s="56"/>
      <c r="G60" s="56"/>
      <c r="H60" s="56"/>
      <c r="I60" s="56"/>
      <c r="J60" s="357" t="s">
        <v>203</v>
      </c>
      <c r="K60" s="356"/>
    </row>
    <row r="61" spans="1:11" ht="8.1" customHeight="1" thickBot="1" x14ac:dyDescent="0.3">
      <c r="K61" s="162"/>
    </row>
    <row r="62" spans="1:11" ht="15.75" thickBot="1" x14ac:dyDescent="0.3">
      <c r="A62" s="74" t="s">
        <v>169</v>
      </c>
      <c r="B62" s="82"/>
      <c r="C62" s="82"/>
      <c r="D62" s="73" t="s">
        <v>17</v>
      </c>
      <c r="E62" s="207" t="s">
        <v>99</v>
      </c>
      <c r="G62" s="74" t="s">
        <v>268</v>
      </c>
      <c r="H62" s="82"/>
      <c r="I62" s="82"/>
      <c r="J62" s="72"/>
      <c r="K62" s="162"/>
    </row>
    <row r="63" spans="1:11" ht="15.75" thickBot="1" x14ac:dyDescent="0.3">
      <c r="A63" s="208"/>
      <c r="B63" s="605"/>
      <c r="C63" s="60"/>
      <c r="D63" s="233"/>
      <c r="E63" s="355"/>
      <c r="G63" s="74" t="s">
        <v>63</v>
      </c>
      <c r="H63" s="82"/>
      <c r="I63" s="558" t="s">
        <v>17</v>
      </c>
      <c r="J63" s="271" t="s">
        <v>61</v>
      </c>
      <c r="K63" s="162"/>
    </row>
    <row r="64" spans="1:11" x14ac:dyDescent="0.25">
      <c r="A64" s="237"/>
      <c r="B64" s="135"/>
      <c r="C64" s="3"/>
      <c r="D64" s="211"/>
      <c r="E64" s="354"/>
      <c r="G64" s="208"/>
      <c r="H64" s="60"/>
      <c r="I64" s="228"/>
      <c r="J64" s="231"/>
      <c r="K64" s="162"/>
    </row>
    <row r="65" spans="1:11" x14ac:dyDescent="0.25">
      <c r="A65" s="237"/>
      <c r="B65" s="135"/>
      <c r="C65" s="3"/>
      <c r="D65" s="211"/>
      <c r="E65" s="354"/>
      <c r="G65" s="237"/>
      <c r="H65" s="3"/>
      <c r="I65" s="227"/>
      <c r="J65" s="226"/>
      <c r="K65" s="162"/>
    </row>
    <row r="66" spans="1:11" x14ac:dyDescent="0.25">
      <c r="A66" s="237"/>
      <c r="B66" s="135"/>
      <c r="C66" s="3"/>
      <c r="D66" s="211"/>
      <c r="E66" s="354"/>
      <c r="G66" s="237"/>
      <c r="H66" s="3"/>
      <c r="I66" s="227"/>
      <c r="J66" s="226"/>
      <c r="K66" s="162"/>
    </row>
    <row r="67" spans="1:11" x14ac:dyDescent="0.25">
      <c r="A67" s="237"/>
      <c r="B67" s="135"/>
      <c r="C67" s="3"/>
      <c r="D67" s="211"/>
      <c r="E67" s="354"/>
      <c r="G67" s="237"/>
      <c r="H67" s="3"/>
      <c r="I67" s="227"/>
      <c r="J67" s="226"/>
      <c r="K67" s="162"/>
    </row>
    <row r="68" spans="1:11" x14ac:dyDescent="0.25">
      <c r="A68" s="237"/>
      <c r="B68" s="135"/>
      <c r="C68" s="3"/>
      <c r="D68" s="211"/>
      <c r="E68" s="354"/>
      <c r="G68" s="237"/>
      <c r="H68" s="3"/>
      <c r="I68" s="227"/>
      <c r="J68" s="226"/>
      <c r="K68" s="162"/>
    </row>
    <row r="69" spans="1:11" x14ac:dyDescent="0.25">
      <c r="A69" s="237"/>
      <c r="B69" s="135"/>
      <c r="C69" s="3"/>
      <c r="D69" s="211"/>
      <c r="E69" s="354"/>
      <c r="G69" s="237"/>
      <c r="H69" s="3"/>
      <c r="I69" s="227"/>
      <c r="J69" s="226"/>
      <c r="K69" s="162"/>
    </row>
    <row r="70" spans="1:11" ht="15.75" thickBot="1" x14ac:dyDescent="0.3">
      <c r="A70" s="237"/>
      <c r="B70" s="135"/>
      <c r="C70" s="3"/>
      <c r="D70" s="211"/>
      <c r="E70" s="354"/>
      <c r="G70" s="441"/>
      <c r="H70" s="138"/>
      <c r="I70" s="609"/>
      <c r="J70" s="330"/>
      <c r="K70" s="162"/>
    </row>
    <row r="71" spans="1:11" ht="16.5" thickBot="1" x14ac:dyDescent="0.3">
      <c r="A71" s="353" t="s">
        <v>197</v>
      </c>
      <c r="B71" s="526"/>
      <c r="C71" s="352" t="s">
        <v>86</v>
      </c>
      <c r="D71" s="85"/>
      <c r="E71" s="83"/>
      <c r="K71" s="162"/>
    </row>
    <row r="72" spans="1:11" ht="8.1" customHeight="1" thickBot="1" x14ac:dyDescent="0.3">
      <c r="K72" s="162"/>
    </row>
    <row r="73" spans="1:11" ht="15.75" thickBot="1" x14ac:dyDescent="0.3">
      <c r="A73" s="22" t="s">
        <v>196</v>
      </c>
      <c r="B73" s="56"/>
      <c r="C73" s="56"/>
      <c r="D73" s="56"/>
      <c r="E73" s="351"/>
      <c r="F73" s="56"/>
      <c r="G73" s="56"/>
      <c r="H73" s="56"/>
      <c r="I73" s="56"/>
      <c r="J73" s="78"/>
      <c r="K73" s="33"/>
    </row>
    <row r="74" spans="1:11" ht="8.1" customHeight="1" x14ac:dyDescent="0.25">
      <c r="E74" s="6"/>
      <c r="K74" s="162"/>
    </row>
    <row r="75" spans="1:11" ht="15.95" customHeight="1" x14ac:dyDescent="0.25">
      <c r="A75" s="258" t="s">
        <v>65</v>
      </c>
      <c r="B75" s="258"/>
      <c r="C75" s="160"/>
      <c r="D75" s="6"/>
      <c r="E75" s="6"/>
      <c r="K75" s="162"/>
    </row>
    <row r="76" spans="1:11" ht="8.1" customHeight="1" x14ac:dyDescent="0.3">
      <c r="A76" s="9"/>
      <c r="B76" s="9"/>
      <c r="C76" s="24"/>
      <c r="D76" s="6"/>
      <c r="E76" s="6"/>
      <c r="K76" s="162"/>
    </row>
    <row r="77" spans="1:11" ht="15.75" x14ac:dyDescent="0.25">
      <c r="A77" s="590" t="s">
        <v>4</v>
      </c>
      <c r="B77" s="559" t="s">
        <v>164</v>
      </c>
      <c r="C77" s="13" t="s">
        <v>2</v>
      </c>
      <c r="D77" s="12" t="s">
        <v>3</v>
      </c>
      <c r="E77" s="12" t="s">
        <v>16</v>
      </c>
      <c r="K77" s="162"/>
    </row>
    <row r="78" spans="1:11" x14ac:dyDescent="0.25">
      <c r="A78" s="80" t="s">
        <v>269</v>
      </c>
      <c r="B78" s="80"/>
      <c r="C78" s="210"/>
      <c r="D78" s="210"/>
      <c r="E78" s="76"/>
      <c r="K78" s="162"/>
    </row>
    <row r="79" spans="1:11" x14ac:dyDescent="0.25">
      <c r="A79" s="80" t="s">
        <v>6</v>
      </c>
      <c r="B79" s="80"/>
      <c r="C79" s="210"/>
      <c r="D79" s="210"/>
      <c r="E79" s="76"/>
      <c r="K79" s="162"/>
    </row>
    <row r="80" spans="1:11" x14ac:dyDescent="0.25">
      <c r="A80" s="80" t="s">
        <v>14</v>
      </c>
      <c r="B80" s="80"/>
      <c r="C80" s="210"/>
      <c r="D80" s="210"/>
      <c r="E80" s="76"/>
      <c r="K80" s="162"/>
    </row>
    <row r="81" spans="1:11" x14ac:dyDescent="0.25">
      <c r="A81" s="80" t="s">
        <v>9</v>
      </c>
      <c r="B81" s="80"/>
      <c r="C81" s="210"/>
      <c r="D81" s="210"/>
      <c r="E81" s="76"/>
      <c r="K81" s="162"/>
    </row>
    <row r="82" spans="1:11" x14ac:dyDescent="0.25">
      <c r="A82" s="80" t="s">
        <v>270</v>
      </c>
      <c r="B82" s="80"/>
      <c r="C82" s="210"/>
      <c r="D82" s="210"/>
      <c r="E82" s="76"/>
      <c r="K82" s="162"/>
    </row>
    <row r="83" spans="1:11" x14ac:dyDescent="0.25">
      <c r="A83" s="80" t="s">
        <v>10</v>
      </c>
      <c r="B83" s="80"/>
      <c r="C83" s="210"/>
      <c r="D83" s="210"/>
      <c r="E83" s="76"/>
      <c r="K83" s="162"/>
    </row>
    <row r="84" spans="1:11" x14ac:dyDescent="0.25">
      <c r="A84" s="591" t="s">
        <v>275</v>
      </c>
      <c r="B84" s="80"/>
      <c r="C84" s="210"/>
      <c r="D84" s="210"/>
      <c r="E84" s="76"/>
      <c r="K84" s="162"/>
    </row>
    <row r="85" spans="1:11" ht="15.75" thickBot="1" x14ac:dyDescent="0.3">
      <c r="A85" s="80" t="s">
        <v>50</v>
      </c>
      <c r="B85" s="80"/>
      <c r="C85" s="210"/>
      <c r="D85" s="210"/>
      <c r="E85" s="76"/>
      <c r="K85" s="162"/>
    </row>
    <row r="86" spans="1:11" ht="15.75" thickBot="1" x14ac:dyDescent="0.3">
      <c r="A86" s="80" t="s">
        <v>11</v>
      </c>
      <c r="B86" s="80"/>
      <c r="C86" s="210"/>
      <c r="D86" s="210"/>
      <c r="E86" s="76"/>
      <c r="G86" s="350" t="s">
        <v>62</v>
      </c>
      <c r="H86" s="82"/>
      <c r="I86" s="349" t="s">
        <v>100</v>
      </c>
      <c r="J86" s="348" t="s">
        <v>49</v>
      </c>
      <c r="K86" s="162"/>
    </row>
    <row r="87" spans="1:11" x14ac:dyDescent="0.25">
      <c r="A87" s="80" t="s">
        <v>12</v>
      </c>
      <c r="B87" s="80"/>
      <c r="C87" s="210"/>
      <c r="D87" s="210"/>
      <c r="E87" s="76"/>
      <c r="G87" s="236"/>
      <c r="H87" s="135"/>
      <c r="I87" s="213"/>
      <c r="J87" s="212"/>
      <c r="K87" s="162"/>
    </row>
    <row r="88" spans="1:11" x14ac:dyDescent="0.25">
      <c r="A88" s="80" t="s">
        <v>15</v>
      </c>
      <c r="B88" s="80"/>
      <c r="C88" s="210"/>
      <c r="D88" s="210"/>
      <c r="E88" s="76"/>
      <c r="G88" s="237"/>
      <c r="H88" s="135"/>
      <c r="I88" s="213"/>
      <c r="J88" s="212"/>
      <c r="K88" s="162"/>
    </row>
    <row r="89" spans="1:11" x14ac:dyDescent="0.25">
      <c r="A89" s="81" t="s">
        <v>271</v>
      </c>
      <c r="B89" s="81"/>
      <c r="C89" s="210"/>
      <c r="D89" s="210"/>
      <c r="E89" s="76"/>
      <c r="G89" s="237"/>
      <c r="H89" s="135"/>
      <c r="I89" s="213"/>
      <c r="J89" s="212"/>
      <c r="K89" s="162"/>
    </row>
    <row r="90" spans="1:11" x14ac:dyDescent="0.25">
      <c r="A90" s="81" t="s">
        <v>272</v>
      </c>
      <c r="B90" s="81"/>
      <c r="C90" s="214"/>
      <c r="D90" s="214"/>
      <c r="E90" s="76"/>
      <c r="G90" s="237"/>
      <c r="H90" s="605"/>
      <c r="I90" s="215"/>
      <c r="J90" s="212"/>
      <c r="K90" s="162"/>
    </row>
    <row r="91" spans="1:11" ht="15.75" thickBot="1" x14ac:dyDescent="0.3">
      <c r="A91" s="28" t="s">
        <v>67</v>
      </c>
      <c r="B91" s="28"/>
      <c r="C91" s="20"/>
      <c r="D91" s="20"/>
      <c r="E91" s="77"/>
      <c r="G91" s="438" t="s">
        <v>101</v>
      </c>
      <c r="H91" s="553"/>
      <c r="I91" s="54"/>
      <c r="J91" s="257"/>
      <c r="K91" s="162"/>
    </row>
    <row r="92" spans="1:11" x14ac:dyDescent="0.25">
      <c r="A92" s="39" t="s">
        <v>66</v>
      </c>
      <c r="B92" s="39"/>
      <c r="C92" s="216"/>
      <c r="D92" s="217"/>
      <c r="E92" s="218"/>
    </row>
    <row r="93" spans="1:11" ht="8.1" customHeight="1" thickBot="1" x14ac:dyDescent="0.3">
      <c r="K93" s="162"/>
    </row>
    <row r="94" spans="1:11" ht="15.75" thickBot="1" x14ac:dyDescent="0.3">
      <c r="A94" s="346" t="s">
        <v>91</v>
      </c>
      <c r="B94" s="527"/>
      <c r="C94" s="344"/>
      <c r="K94" s="162"/>
    </row>
    <row r="95" spans="1:11" ht="15.75" thickBot="1" x14ac:dyDescent="0.3">
      <c r="A95" s="345" t="s">
        <v>90</v>
      </c>
      <c r="B95" s="75"/>
      <c r="C95" s="75"/>
      <c r="D95" s="344"/>
      <c r="E95" s="343" t="s">
        <v>195</v>
      </c>
      <c r="F95" s="162"/>
      <c r="K95" s="162"/>
    </row>
    <row r="96" spans="1:11" ht="15.75" thickBot="1" x14ac:dyDescent="0.3">
      <c r="A96" s="342" t="s">
        <v>217</v>
      </c>
      <c r="B96" s="341"/>
      <c r="C96" s="341"/>
      <c r="D96" s="341"/>
      <c r="E96" s="219"/>
      <c r="K96" s="162"/>
    </row>
    <row r="97" spans="1:21" ht="8.1" customHeight="1" thickBot="1" x14ac:dyDescent="0.3">
      <c r="K97" s="162"/>
    </row>
    <row r="98" spans="1:21" ht="15.75" thickBot="1" x14ac:dyDescent="0.3">
      <c r="A98" s="22" t="s">
        <v>194</v>
      </c>
      <c r="B98" s="56"/>
      <c r="C98" s="56"/>
      <c r="D98" s="56"/>
      <c r="E98" s="56"/>
      <c r="F98" s="56"/>
      <c r="G98" s="56"/>
      <c r="H98" s="56"/>
      <c r="I98" s="56"/>
      <c r="J98" s="78"/>
      <c r="K98" s="156"/>
    </row>
    <row r="99" spans="1:21" ht="5.0999999999999996" customHeight="1" thickBot="1" x14ac:dyDescent="0.3">
      <c r="K99" s="10"/>
    </row>
    <row r="100" spans="1:21" ht="15.75" thickBot="1" x14ac:dyDescent="0.3">
      <c r="A100" s="562" t="s">
        <v>248</v>
      </c>
      <c r="B100" s="569"/>
      <c r="C100" s="566" t="s">
        <v>226</v>
      </c>
      <c r="D100" s="563" t="s">
        <v>227</v>
      </c>
      <c r="E100" s="564" t="s">
        <v>230</v>
      </c>
      <c r="G100" s="163" t="s">
        <v>138</v>
      </c>
      <c r="K100" s="162"/>
    </row>
    <row r="101" spans="1:21" x14ac:dyDescent="0.25">
      <c r="A101" s="560" t="s">
        <v>145</v>
      </c>
      <c r="B101" s="570"/>
      <c r="C101" s="567">
        <v>689</v>
      </c>
      <c r="D101" s="554"/>
      <c r="E101" s="561"/>
      <c r="F101" s="6"/>
      <c r="G101" s="163" t="s">
        <v>139</v>
      </c>
      <c r="K101" s="162"/>
    </row>
    <row r="102" spans="1:21" x14ac:dyDescent="0.25">
      <c r="A102" s="260" t="s">
        <v>123</v>
      </c>
      <c r="B102" s="571"/>
      <c r="C102" s="568">
        <v>460</v>
      </c>
      <c r="D102" s="555"/>
      <c r="E102" s="556"/>
      <c r="G102" s="163" t="s">
        <v>140</v>
      </c>
      <c r="K102" s="162"/>
    </row>
    <row r="103" spans="1:21" ht="15.75" thickBot="1" x14ac:dyDescent="0.3">
      <c r="A103" s="572" t="s">
        <v>114</v>
      </c>
      <c r="B103" s="573"/>
      <c r="C103" s="417">
        <v>250</v>
      </c>
      <c r="D103" s="565"/>
      <c r="E103" s="469"/>
      <c r="K103" s="162"/>
    </row>
    <row r="104" spans="1:21" x14ac:dyDescent="0.25">
      <c r="A104" s="390" t="s">
        <v>211</v>
      </c>
      <c r="B104" s="575"/>
      <c r="C104" s="414"/>
      <c r="D104" s="415"/>
      <c r="E104" s="59" t="s">
        <v>229</v>
      </c>
      <c r="K104" s="162"/>
    </row>
    <row r="105" spans="1:21" x14ac:dyDescent="0.25">
      <c r="A105" s="263" t="s">
        <v>122</v>
      </c>
      <c r="B105" s="528"/>
      <c r="C105" s="414"/>
      <c r="D105" s="415"/>
      <c r="E105" s="59" t="s">
        <v>229</v>
      </c>
      <c r="F105" s="6"/>
      <c r="K105" s="162"/>
    </row>
    <row r="106" spans="1:21" ht="15.75" thickBot="1" x14ac:dyDescent="0.3">
      <c r="A106" s="340" t="s">
        <v>149</v>
      </c>
      <c r="B106" s="529"/>
      <c r="C106" s="414"/>
      <c r="D106" s="416"/>
      <c r="E106" s="59" t="s">
        <v>229</v>
      </c>
      <c r="F106" s="6"/>
      <c r="K106" s="162"/>
    </row>
    <row r="107" spans="1:21" ht="15.75" thickBot="1" x14ac:dyDescent="0.3">
      <c r="A107" s="339" t="s">
        <v>228</v>
      </c>
      <c r="B107" s="574"/>
      <c r="C107" s="156"/>
      <c r="D107" s="33"/>
      <c r="E107" s="11"/>
      <c r="K107" s="162"/>
    </row>
    <row r="108" spans="1:21" ht="19.5" thickBot="1" x14ac:dyDescent="0.35">
      <c r="A108" s="338" t="s">
        <v>192</v>
      </c>
      <c r="B108" s="530"/>
      <c r="C108" s="337"/>
      <c r="D108" s="335"/>
      <c r="E108" s="336"/>
      <c r="F108" s="335"/>
      <c r="G108" s="335"/>
      <c r="H108" s="335"/>
      <c r="I108" s="335"/>
      <c r="J108" s="56"/>
      <c r="K108" s="220"/>
    </row>
    <row r="109" spans="1:21" ht="18.75" x14ac:dyDescent="0.3">
      <c r="C109" s="11"/>
      <c r="D109" s="11"/>
      <c r="E109" s="6"/>
      <c r="G109" s="161"/>
      <c r="H109" s="161"/>
      <c r="K109" s="162" t="s">
        <v>147</v>
      </c>
      <c r="U109" s="127" t="s">
        <v>193</v>
      </c>
    </row>
    <row r="110" spans="1:21" ht="16.5" thickBot="1" x14ac:dyDescent="0.3">
      <c r="C110" s="11"/>
      <c r="D110" s="11"/>
      <c r="E110" s="380" t="s">
        <v>346</v>
      </c>
      <c r="K110" t="s">
        <v>132</v>
      </c>
      <c r="U110" s="221" t="s">
        <v>164</v>
      </c>
    </row>
    <row r="111" spans="1:21" ht="8.1" customHeight="1" x14ac:dyDescent="0.3">
      <c r="C111" s="11"/>
      <c r="D111" s="11"/>
      <c r="E111" s="6"/>
      <c r="G111" s="161"/>
      <c r="H111" s="161"/>
      <c r="K111" s="162"/>
    </row>
    <row r="112" spans="1:21" ht="15.75" thickBot="1" x14ac:dyDescent="0.3">
      <c r="C112" s="11"/>
      <c r="D112" s="11"/>
      <c r="E112" s="6"/>
      <c r="K112" s="162" t="s">
        <v>143</v>
      </c>
    </row>
    <row r="113" spans="1:11" ht="18" customHeight="1" thickBot="1" x14ac:dyDescent="0.35">
      <c r="A113" s="334" t="s">
        <v>191</v>
      </c>
      <c r="B113" s="531"/>
      <c r="C113" s="333"/>
      <c r="D113" s="333"/>
      <c r="E113" s="332"/>
      <c r="F113" s="305"/>
      <c r="G113" s="305"/>
      <c r="H113" s="305"/>
      <c r="I113" s="305"/>
      <c r="J113" s="78"/>
      <c r="K113" s="222"/>
    </row>
    <row r="114" spans="1:11" ht="8.1" customHeight="1" x14ac:dyDescent="0.25">
      <c r="D114" s="10"/>
      <c r="E114" s="6"/>
      <c r="I114" s="86"/>
      <c r="K114" s="162"/>
    </row>
    <row r="115" spans="1:11" ht="15" customHeight="1" x14ac:dyDescent="0.25">
      <c r="A115" s="258" t="s">
        <v>265</v>
      </c>
      <c r="B115" s="258"/>
      <c r="D115" s="10"/>
      <c r="E115" s="6"/>
      <c r="I115" s="86"/>
      <c r="K115" s="162"/>
    </row>
    <row r="116" spans="1:11" ht="15" customHeight="1" x14ac:dyDescent="0.25">
      <c r="A116" s="258"/>
      <c r="B116" s="258"/>
      <c r="D116" s="10"/>
      <c r="E116" s="6"/>
      <c r="I116" s="86"/>
      <c r="K116" s="162"/>
    </row>
    <row r="117" spans="1:11" ht="15" customHeight="1" x14ac:dyDescent="0.25">
      <c r="A117" s="448" t="s">
        <v>238</v>
      </c>
      <c r="B117" s="448"/>
      <c r="D117" s="10"/>
      <c r="E117" s="6"/>
      <c r="I117" s="86"/>
      <c r="K117" s="162"/>
    </row>
    <row r="118" spans="1:11" ht="5.0999999999999996" customHeight="1" thickBot="1" x14ac:dyDescent="0.3">
      <c r="K118" s="162"/>
    </row>
    <row r="119" spans="1:11" ht="15" customHeight="1" thickBot="1" x14ac:dyDescent="0.3">
      <c r="A119" s="74" t="s">
        <v>19</v>
      </c>
      <c r="B119" s="72"/>
      <c r="C119" s="72" t="s">
        <v>106</v>
      </c>
      <c r="D119" s="73" t="s">
        <v>71</v>
      </c>
      <c r="E119" s="73" t="s">
        <v>81</v>
      </c>
      <c r="G119" t="s">
        <v>300</v>
      </c>
      <c r="H119" s="109"/>
      <c r="K119" s="162"/>
    </row>
    <row r="120" spans="1:11" ht="15" customHeight="1" x14ac:dyDescent="0.25">
      <c r="A120" s="576" t="s">
        <v>110</v>
      </c>
      <c r="B120" s="1"/>
      <c r="C120" s="125" t="s">
        <v>21</v>
      </c>
      <c r="D120" s="223"/>
      <c r="E120" s="224"/>
      <c r="K120" s="162"/>
    </row>
    <row r="121" spans="1:11" ht="15" customHeight="1" x14ac:dyDescent="0.25">
      <c r="A121" s="146"/>
      <c r="B121" s="532"/>
      <c r="C121" s="98" t="s">
        <v>51</v>
      </c>
      <c r="D121" s="225"/>
      <c r="E121" s="226"/>
      <c r="K121" s="162"/>
    </row>
    <row r="122" spans="1:11" ht="15" customHeight="1" x14ac:dyDescent="0.25">
      <c r="A122" s="146"/>
      <c r="B122" s="532"/>
      <c r="C122" s="98" t="s">
        <v>0</v>
      </c>
      <c r="D122" s="225"/>
      <c r="E122" s="226"/>
      <c r="K122" s="162"/>
    </row>
    <row r="123" spans="1:11" ht="15" customHeight="1" x14ac:dyDescent="0.25">
      <c r="A123" s="146"/>
      <c r="B123" s="532"/>
      <c r="C123" s="98" t="s">
        <v>24</v>
      </c>
      <c r="D123" s="225"/>
      <c r="E123" s="226"/>
      <c r="K123" s="162"/>
    </row>
    <row r="124" spans="1:11" ht="15" customHeight="1" x14ac:dyDescent="0.25">
      <c r="A124" s="577"/>
      <c r="B124" s="533"/>
      <c r="C124" s="99" t="s">
        <v>1</v>
      </c>
      <c r="D124" s="227"/>
      <c r="E124" s="226"/>
      <c r="K124" s="162"/>
    </row>
    <row r="125" spans="1:11" ht="15" customHeight="1" x14ac:dyDescent="0.25">
      <c r="A125" s="577" t="s">
        <v>220</v>
      </c>
      <c r="B125" s="533"/>
      <c r="C125" s="99" t="s">
        <v>115</v>
      </c>
      <c r="D125" s="228"/>
      <c r="E125" s="229"/>
      <c r="G125" s="109" t="s">
        <v>301</v>
      </c>
      <c r="H125" s="109"/>
      <c r="K125" s="162"/>
    </row>
    <row r="126" spans="1:11" ht="15" customHeight="1" x14ac:dyDescent="0.25">
      <c r="A126" s="577"/>
      <c r="B126" s="533"/>
      <c r="C126" s="99" t="s">
        <v>22</v>
      </c>
      <c r="D126" s="225"/>
      <c r="E126" s="226"/>
      <c r="K126" s="162"/>
    </row>
    <row r="127" spans="1:11" ht="15" customHeight="1" x14ac:dyDescent="0.25">
      <c r="A127" s="577"/>
      <c r="B127" s="533"/>
      <c r="C127" s="99" t="s">
        <v>116</v>
      </c>
      <c r="D127" s="230"/>
      <c r="E127" s="384"/>
      <c r="G127" s="109" t="s">
        <v>302</v>
      </c>
      <c r="H127" s="109"/>
      <c r="K127" s="162"/>
    </row>
    <row r="128" spans="1:11" ht="15" customHeight="1" thickBot="1" x14ac:dyDescent="0.3">
      <c r="A128" s="578"/>
      <c r="B128" s="580"/>
      <c r="C128" s="99" t="s">
        <v>73</v>
      </c>
      <c r="D128" s="230"/>
      <c r="E128" s="231"/>
      <c r="K128" s="162"/>
    </row>
    <row r="129" spans="1:11" ht="15" customHeight="1" x14ac:dyDescent="0.25">
      <c r="A129" s="579" t="s">
        <v>72</v>
      </c>
      <c r="B129" s="534"/>
      <c r="C129" s="102" t="s">
        <v>108</v>
      </c>
      <c r="D129" s="227"/>
      <c r="E129" s="226"/>
      <c r="K129" s="162"/>
    </row>
    <row r="130" spans="1:11" ht="15" customHeight="1" x14ac:dyDescent="0.25">
      <c r="A130" s="41"/>
      <c r="B130" s="3"/>
      <c r="C130" s="102" t="s">
        <v>117</v>
      </c>
      <c r="D130" s="227"/>
      <c r="E130" s="229"/>
      <c r="G130" s="109" t="s">
        <v>301</v>
      </c>
      <c r="H130" s="109"/>
      <c r="K130" s="162"/>
    </row>
    <row r="131" spans="1:11" ht="15" customHeight="1" x14ac:dyDescent="0.25">
      <c r="A131" s="391" t="s">
        <v>303</v>
      </c>
      <c r="B131" s="80"/>
      <c r="C131" s="102" t="s">
        <v>118</v>
      </c>
      <c r="D131" s="227"/>
      <c r="E131" s="229"/>
      <c r="G131" s="109" t="s">
        <v>301</v>
      </c>
      <c r="H131" s="109"/>
      <c r="K131" s="162"/>
    </row>
    <row r="132" spans="1:11" ht="15" customHeight="1" thickBot="1" x14ac:dyDescent="0.3">
      <c r="A132" s="42"/>
      <c r="B132" s="28"/>
      <c r="C132" s="102" t="s">
        <v>107</v>
      </c>
      <c r="D132" s="227"/>
      <c r="E132" s="226"/>
      <c r="K132" s="162"/>
    </row>
    <row r="133" spans="1:11" ht="15" customHeight="1" x14ac:dyDescent="0.25">
      <c r="A133" s="127" t="s">
        <v>75</v>
      </c>
      <c r="C133" s="102" t="s">
        <v>109</v>
      </c>
      <c r="D133" s="225"/>
      <c r="E133" s="226"/>
      <c r="I133" s="10"/>
      <c r="K133" s="162"/>
    </row>
    <row r="134" spans="1:11" ht="15" customHeight="1" thickBot="1" x14ac:dyDescent="0.3">
      <c r="A134" s="30"/>
      <c r="B134" s="273"/>
      <c r="C134" s="102" t="s">
        <v>74</v>
      </c>
      <c r="D134" s="227"/>
      <c r="E134" s="226"/>
      <c r="K134" s="162"/>
    </row>
    <row r="135" spans="1:11" ht="15" customHeight="1" x14ac:dyDescent="0.25">
      <c r="A135" s="29" t="s">
        <v>76</v>
      </c>
      <c r="C135" s="126" t="s">
        <v>77</v>
      </c>
      <c r="D135" s="227"/>
      <c r="E135" s="229"/>
      <c r="J135" s="15"/>
      <c r="K135" s="162"/>
    </row>
    <row r="136" spans="1:11" ht="15" customHeight="1" thickBot="1" x14ac:dyDescent="0.3">
      <c r="A136" s="30"/>
      <c r="B136" s="273"/>
      <c r="C136" s="102" t="s">
        <v>78</v>
      </c>
      <c r="D136" s="227"/>
      <c r="E136" s="226"/>
      <c r="K136" s="162"/>
    </row>
    <row r="137" spans="1:11" ht="15" customHeight="1" thickBot="1" x14ac:dyDescent="0.3">
      <c r="A137" s="557" t="s">
        <v>79</v>
      </c>
      <c r="B137" s="581"/>
      <c r="C137" s="126" t="s">
        <v>1</v>
      </c>
      <c r="D137" s="227"/>
      <c r="E137" s="226"/>
      <c r="K137" s="162"/>
    </row>
    <row r="138" spans="1:11" ht="15" customHeight="1" x14ac:dyDescent="0.25">
      <c r="A138" s="127" t="s">
        <v>119</v>
      </c>
      <c r="C138" s="7"/>
      <c r="D138" s="232"/>
      <c r="E138" s="132"/>
      <c r="K138" s="162"/>
    </row>
    <row r="139" spans="1:11" ht="15" customHeight="1" x14ac:dyDescent="0.25">
      <c r="A139" s="208"/>
      <c r="B139" s="524"/>
      <c r="C139" s="451"/>
      <c r="D139" s="211"/>
      <c r="E139" s="453"/>
      <c r="K139" s="162"/>
    </row>
    <row r="140" spans="1:11" ht="15" customHeight="1" x14ac:dyDescent="0.25">
      <c r="A140" s="237"/>
      <c r="B140" s="525"/>
      <c r="C140" s="452"/>
      <c r="D140" s="211"/>
      <c r="E140" s="454"/>
      <c r="K140" s="162"/>
    </row>
    <row r="141" spans="1:11" ht="15" customHeight="1" x14ac:dyDescent="0.25">
      <c r="A141" s="237"/>
      <c r="B141" s="525"/>
      <c r="C141" s="452"/>
      <c r="D141" s="211"/>
      <c r="E141" s="454"/>
    </row>
    <row r="142" spans="1:11" ht="15" customHeight="1" x14ac:dyDescent="0.25">
      <c r="A142" s="237"/>
      <c r="B142" s="535"/>
      <c r="C142" s="378"/>
      <c r="D142" s="455"/>
      <c r="E142" s="331"/>
      <c r="K142" s="162"/>
    </row>
    <row r="143" spans="1:11" ht="15" customHeight="1" x14ac:dyDescent="0.25">
      <c r="A143" s="237"/>
      <c r="B143" s="535"/>
      <c r="C143" s="378"/>
      <c r="D143" s="234"/>
      <c r="E143" s="331"/>
      <c r="K143" s="162"/>
    </row>
    <row r="144" spans="1:11" ht="15" customHeight="1" x14ac:dyDescent="0.25">
      <c r="A144" s="237"/>
      <c r="B144" s="535"/>
      <c r="C144" s="378"/>
      <c r="D144" s="234"/>
      <c r="E144" s="331"/>
      <c r="K144" s="162"/>
    </row>
    <row r="145" spans="1:16" ht="15" customHeight="1" x14ac:dyDescent="0.25">
      <c r="A145" s="237"/>
      <c r="B145" s="535"/>
      <c r="C145" s="378"/>
      <c r="D145" s="234"/>
      <c r="E145" s="331"/>
      <c r="K145" s="162"/>
    </row>
    <row r="146" spans="1:16" ht="15" customHeight="1" thickBot="1" x14ac:dyDescent="0.3">
      <c r="A146" s="238"/>
      <c r="B146" s="536"/>
      <c r="C146" s="379"/>
      <c r="D146" s="235"/>
      <c r="E146" s="330"/>
      <c r="G146" s="130"/>
      <c r="H146" s="130"/>
      <c r="I146" s="130"/>
      <c r="J146" s="10"/>
      <c r="K146" s="162"/>
    </row>
    <row r="147" spans="1:16" ht="15" customHeight="1" thickBot="1" x14ac:dyDescent="0.3">
      <c r="A147" s="137" t="s">
        <v>120</v>
      </c>
      <c r="B147" s="537"/>
      <c r="C147" s="65"/>
      <c r="D147" s="33"/>
      <c r="E147" s="69"/>
      <c r="G147" s="594" t="s">
        <v>281</v>
      </c>
      <c r="H147" s="593" t="s">
        <v>277</v>
      </c>
      <c r="I147" s="593" t="s">
        <v>278</v>
      </c>
      <c r="K147" s="162"/>
      <c r="L147" s="10"/>
    </row>
    <row r="148" spans="1:16" ht="15" customHeight="1" thickBot="1" x14ac:dyDescent="0.3">
      <c r="G148" s="439"/>
      <c r="H148" s="606"/>
      <c r="I148" s="592"/>
      <c r="K148" s="162"/>
      <c r="M148" s="33"/>
      <c r="N148" s="325" t="s">
        <v>276</v>
      </c>
    </row>
    <row r="149" spans="1:16" ht="15" customHeight="1" thickBot="1" x14ac:dyDescent="0.3">
      <c r="A149" s="394" t="s">
        <v>246</v>
      </c>
      <c r="B149" s="394"/>
      <c r="H149" s="51"/>
      <c r="J149" s="10"/>
      <c r="K149" s="162"/>
    </row>
    <row r="150" spans="1:16" ht="15" customHeight="1" thickBot="1" x14ac:dyDescent="0.3">
      <c r="A150" s="342" t="s">
        <v>145</v>
      </c>
      <c r="B150" s="342"/>
      <c r="C150" s="459" t="s">
        <v>245</v>
      </c>
      <c r="D150" s="459" t="s">
        <v>47</v>
      </c>
      <c r="E150" s="459" t="s">
        <v>243</v>
      </c>
      <c r="J150" s="10"/>
      <c r="K150" s="162"/>
      <c r="P150" s="397" t="s">
        <v>83</v>
      </c>
    </row>
    <row r="151" spans="1:16" ht="15" customHeight="1" thickBot="1" x14ac:dyDescent="0.3">
      <c r="A151" s="458" t="s">
        <v>244</v>
      </c>
      <c r="B151" s="458"/>
      <c r="C151" s="449">
        <f>C101</f>
        <v>689</v>
      </c>
      <c r="D151" s="595"/>
      <c r="E151" s="457"/>
      <c r="G151" s="109" t="s">
        <v>242</v>
      </c>
      <c r="H151" s="109"/>
      <c r="J151" s="10"/>
      <c r="K151" s="162"/>
    </row>
    <row r="152" spans="1:16" ht="15" customHeight="1" thickBot="1" x14ac:dyDescent="0.3">
      <c r="A152" t="s">
        <v>279</v>
      </c>
      <c r="D152" s="33"/>
      <c r="E152" s="33"/>
      <c r="G152" s="439" t="s">
        <v>287</v>
      </c>
      <c r="K152" s="162"/>
      <c r="M152" s="109" t="s">
        <v>469</v>
      </c>
    </row>
    <row r="153" spans="1:16" ht="15" customHeight="1" thickBot="1" x14ac:dyDescent="0.3">
      <c r="A153" s="596" t="s">
        <v>280</v>
      </c>
      <c r="B153" s="301"/>
      <c r="C153" s="484"/>
      <c r="D153" s="431"/>
      <c r="E153" s="483"/>
      <c r="G153" s="109" t="s">
        <v>282</v>
      </c>
      <c r="H153" s="109"/>
      <c r="J153" s="439"/>
      <c r="M153" s="607"/>
    </row>
    <row r="154" spans="1:16" ht="15" customHeight="1" thickBot="1" x14ac:dyDescent="0.3">
      <c r="A154" s="461" t="s">
        <v>247</v>
      </c>
      <c r="B154" s="461"/>
      <c r="C154" s="460">
        <f>C151</f>
        <v>689</v>
      </c>
      <c r="D154" s="456"/>
      <c r="E154" s="457"/>
      <c r="G154" s="439" t="s">
        <v>283</v>
      </c>
      <c r="H154" s="439"/>
      <c r="K154" s="162"/>
      <c r="M154" s="109" t="s">
        <v>284</v>
      </c>
    </row>
    <row r="155" spans="1:16" ht="15" customHeight="1" x14ac:dyDescent="0.25">
      <c r="K155" s="162"/>
    </row>
    <row r="156" spans="1:16" ht="15" customHeight="1" x14ac:dyDescent="0.25"/>
    <row r="157" spans="1:16" ht="15" customHeight="1" x14ac:dyDescent="0.25"/>
    <row r="158" spans="1:16" ht="15" customHeight="1" thickBot="1" x14ac:dyDescent="0.3">
      <c r="K158" s="162"/>
    </row>
    <row r="159" spans="1:16" ht="15" customHeight="1" thickBot="1" x14ac:dyDescent="0.3">
      <c r="A159" s="481" t="s">
        <v>92</v>
      </c>
      <c r="B159" s="538"/>
      <c r="C159" s="329"/>
      <c r="D159" s="482" t="s">
        <v>240</v>
      </c>
      <c r="E159" s="56"/>
      <c r="F159" s="56"/>
      <c r="G159" s="56"/>
      <c r="H159" s="56"/>
      <c r="I159" s="56"/>
      <c r="J159" s="33"/>
      <c r="K159" s="162" t="s">
        <v>241</v>
      </c>
    </row>
    <row r="160" spans="1:16" ht="15" customHeight="1" x14ac:dyDescent="0.25">
      <c r="J160" s="152" t="s">
        <v>141</v>
      </c>
      <c r="K160" s="162"/>
    </row>
    <row r="161" spans="1:21" ht="15" customHeight="1" x14ac:dyDescent="0.25">
      <c r="G161" s="120"/>
      <c r="H161" s="120"/>
      <c r="J161" s="326"/>
      <c r="K161" s="151"/>
      <c r="U161" s="239" t="s">
        <v>190</v>
      </c>
    </row>
    <row r="162" spans="1:21" ht="15" customHeight="1" x14ac:dyDescent="0.25">
      <c r="G162" s="328"/>
      <c r="H162" s="328"/>
      <c r="J162" s="327"/>
      <c r="K162" s="326"/>
      <c r="U162" s="239" t="s">
        <v>189</v>
      </c>
    </row>
    <row r="163" spans="1:21" ht="15" customHeight="1" x14ac:dyDescent="0.25">
      <c r="K163" s="162"/>
      <c r="U163" s="239" t="s">
        <v>188</v>
      </c>
    </row>
    <row r="164" spans="1:21" ht="15" customHeight="1" x14ac:dyDescent="0.25">
      <c r="K164" s="162"/>
      <c r="U164" t="s">
        <v>187</v>
      </c>
    </row>
    <row r="165" spans="1:21" ht="15" customHeight="1" x14ac:dyDescent="0.25">
      <c r="E165" s="380" t="s">
        <v>346</v>
      </c>
      <c r="K165" t="s">
        <v>134</v>
      </c>
    </row>
    <row r="166" spans="1:21" ht="15" customHeight="1" x14ac:dyDescent="0.25">
      <c r="E166" s="380"/>
    </row>
    <row r="167" spans="1:21" ht="15" customHeight="1" x14ac:dyDescent="0.25">
      <c r="A167" s="258" t="s">
        <v>262</v>
      </c>
      <c r="B167" s="258"/>
      <c r="K167" s="162"/>
    </row>
    <row r="168" spans="1:21" ht="15" customHeight="1" thickBot="1" x14ac:dyDescent="0.3">
      <c r="K168" s="162"/>
    </row>
    <row r="169" spans="1:21" ht="15" customHeight="1" thickBot="1" x14ac:dyDescent="0.3">
      <c r="A169" s="468" t="s">
        <v>249</v>
      </c>
      <c r="B169" s="530"/>
      <c r="C169" s="56"/>
      <c r="D169" s="56"/>
      <c r="E169" s="56"/>
      <c r="F169" s="56"/>
      <c r="G169" s="56"/>
      <c r="H169" s="56"/>
      <c r="I169" s="323"/>
      <c r="J169" s="33"/>
      <c r="K169" s="162" t="s">
        <v>146</v>
      </c>
    </row>
    <row r="170" spans="1:21" ht="15" customHeight="1" x14ac:dyDescent="0.25">
      <c r="J170" s="10"/>
      <c r="K170" s="162"/>
    </row>
    <row r="171" spans="1:21" ht="15" customHeight="1" x14ac:dyDescent="0.25">
      <c r="J171" s="10"/>
      <c r="K171" s="162"/>
    </row>
    <row r="172" spans="1:21" ht="15" customHeight="1" thickBot="1" x14ac:dyDescent="0.3">
      <c r="A172" s="394" t="s">
        <v>286</v>
      </c>
      <c r="J172" s="10"/>
      <c r="K172" s="162"/>
    </row>
    <row r="173" spans="1:21" ht="15" customHeight="1" thickBot="1" x14ac:dyDescent="0.3">
      <c r="A173" s="68" t="s">
        <v>88</v>
      </c>
      <c r="B173" s="65"/>
      <c r="C173" s="70" t="s">
        <v>80</v>
      </c>
      <c r="D173" s="92" t="s">
        <v>71</v>
      </c>
      <c r="E173" s="71" t="s">
        <v>81</v>
      </c>
      <c r="K173" s="162"/>
    </row>
    <row r="174" spans="1:21" ht="15" customHeight="1" x14ac:dyDescent="0.25">
      <c r="A174" s="209"/>
      <c r="B174" s="60"/>
      <c r="C174" s="45"/>
      <c r="D174" s="233"/>
      <c r="E174" s="231"/>
      <c r="G174" s="151" t="s">
        <v>124</v>
      </c>
      <c r="H174" s="151"/>
      <c r="K174" s="162"/>
    </row>
    <row r="175" spans="1:21" ht="15" customHeight="1" x14ac:dyDescent="0.25">
      <c r="A175" s="237"/>
      <c r="B175" s="3"/>
      <c r="C175" s="7"/>
      <c r="D175" s="211"/>
      <c r="E175" s="226"/>
      <c r="K175" s="162"/>
    </row>
    <row r="176" spans="1:21" ht="15" customHeight="1" x14ac:dyDescent="0.25">
      <c r="A176" s="237"/>
      <c r="B176" s="3"/>
      <c r="C176" s="7"/>
      <c r="D176" s="211"/>
      <c r="E176" s="226"/>
      <c r="K176" s="162"/>
    </row>
    <row r="177" spans="1:16" ht="15" customHeight="1" thickBot="1" x14ac:dyDescent="0.3">
      <c r="A177" s="238"/>
      <c r="B177" s="3"/>
      <c r="C177" s="7"/>
      <c r="D177" s="211"/>
      <c r="E177" s="226"/>
      <c r="K177" s="162"/>
    </row>
    <row r="178" spans="1:16" ht="15" customHeight="1" thickBot="1" x14ac:dyDescent="0.3">
      <c r="A178" s="68" t="s">
        <v>89</v>
      </c>
      <c r="B178" s="65"/>
      <c r="C178" s="65"/>
      <c r="D178" s="33"/>
      <c r="E178" s="69"/>
      <c r="G178" s="594" t="s">
        <v>281</v>
      </c>
      <c r="H178" s="593" t="s">
        <v>277</v>
      </c>
      <c r="I178" s="593" t="s">
        <v>278</v>
      </c>
      <c r="K178" s="162"/>
      <c r="L178" s="10"/>
    </row>
    <row r="179" spans="1:16" ht="15" customHeight="1" thickBot="1" x14ac:dyDescent="0.3">
      <c r="G179" s="439"/>
      <c r="H179" s="606"/>
      <c r="I179" s="592"/>
      <c r="K179" s="162"/>
      <c r="M179" s="33"/>
      <c r="N179" s="325" t="s">
        <v>276</v>
      </c>
    </row>
    <row r="180" spans="1:16" ht="15" customHeight="1" thickBot="1" x14ac:dyDescent="0.3">
      <c r="A180" s="394" t="s">
        <v>285</v>
      </c>
      <c r="B180" s="394"/>
      <c r="J180" s="10"/>
      <c r="K180" s="162"/>
    </row>
    <row r="181" spans="1:16" ht="15" customHeight="1" thickBot="1" x14ac:dyDescent="0.3">
      <c r="A181" s="462" t="s">
        <v>123</v>
      </c>
      <c r="B181" s="462"/>
      <c r="C181" s="463" t="s">
        <v>245</v>
      </c>
      <c r="D181" s="463" t="s">
        <v>47</v>
      </c>
      <c r="E181" s="463" t="s">
        <v>243</v>
      </c>
      <c r="H181" s="51"/>
      <c r="I181" s="10"/>
      <c r="J181" s="439"/>
      <c r="K181" s="162"/>
      <c r="P181" s="239" t="s">
        <v>83</v>
      </c>
    </row>
    <row r="182" spans="1:16" ht="15" customHeight="1" thickBot="1" x14ac:dyDescent="0.3">
      <c r="A182" s="464" t="s">
        <v>248</v>
      </c>
      <c r="B182" s="539"/>
      <c r="C182" s="465">
        <f>C102</f>
        <v>460</v>
      </c>
      <c r="D182" s="469"/>
      <c r="E182" s="308"/>
      <c r="G182" s="109" t="s">
        <v>257</v>
      </c>
      <c r="H182" s="109"/>
      <c r="J182" s="10"/>
      <c r="K182" s="162"/>
    </row>
    <row r="183" spans="1:16" ht="15" customHeight="1" thickBot="1" x14ac:dyDescent="0.3">
      <c r="A183" s="586" t="s">
        <v>274</v>
      </c>
      <c r="B183" s="587"/>
      <c r="C183" s="588"/>
      <c r="D183" s="33"/>
      <c r="E183" s="33"/>
      <c r="G183" s="439" t="s">
        <v>287</v>
      </c>
      <c r="M183" s="109" t="s">
        <v>469</v>
      </c>
    </row>
    <row r="184" spans="1:16" ht="15" customHeight="1" thickBot="1" x14ac:dyDescent="0.3">
      <c r="A184" s="596" t="s">
        <v>280</v>
      </c>
      <c r="B184" s="474"/>
      <c r="C184" s="589"/>
      <c r="D184" s="431"/>
      <c r="E184" s="450" t="s">
        <v>256</v>
      </c>
      <c r="G184" s="109" t="s">
        <v>282</v>
      </c>
      <c r="H184" s="109"/>
      <c r="J184" s="439"/>
      <c r="K184" s="162"/>
      <c r="L184" s="10"/>
      <c r="M184" s="607"/>
      <c r="O184" s="109"/>
    </row>
    <row r="185" spans="1:16" ht="15" customHeight="1" thickBot="1" x14ac:dyDescent="0.3">
      <c r="A185" s="467" t="s">
        <v>231</v>
      </c>
      <c r="B185" s="467"/>
      <c r="C185" s="466">
        <f>C182</f>
        <v>460</v>
      </c>
      <c r="D185" s="466"/>
      <c r="E185" s="466"/>
      <c r="G185" s="439" t="s">
        <v>288</v>
      </c>
      <c r="H185" s="109"/>
      <c r="J185" s="439"/>
      <c r="M185" s="109" t="s">
        <v>284</v>
      </c>
    </row>
    <row r="186" spans="1:16" ht="15" customHeight="1" x14ac:dyDescent="0.25"/>
    <row r="187" spans="1:16" ht="15" customHeight="1" thickBot="1" x14ac:dyDescent="0.3">
      <c r="G187" s="109"/>
      <c r="H187" s="109"/>
      <c r="J187" s="10"/>
      <c r="K187" s="162"/>
    </row>
    <row r="188" spans="1:16" ht="15" customHeight="1" thickBot="1" x14ac:dyDescent="0.3">
      <c r="A188" s="324" t="s">
        <v>92</v>
      </c>
      <c r="B188" s="329"/>
      <c r="C188" s="56"/>
      <c r="D188" s="56"/>
      <c r="E188" s="56"/>
      <c r="F188" s="56"/>
      <c r="G188" s="56"/>
      <c r="H188" s="56"/>
      <c r="I188" s="323"/>
      <c r="J188" s="33"/>
      <c r="K188" s="162"/>
    </row>
    <row r="189" spans="1:16" ht="15" customHeight="1" x14ac:dyDescent="0.25">
      <c r="K189" s="162"/>
    </row>
    <row r="190" spans="1:16" ht="15" customHeight="1" x14ac:dyDescent="0.25">
      <c r="K190" s="162"/>
    </row>
    <row r="191" spans="1:16" ht="15" customHeight="1" x14ac:dyDescent="0.25">
      <c r="K191" s="162"/>
    </row>
    <row r="192" spans="1:16" ht="15" customHeight="1" thickBot="1" x14ac:dyDescent="0.3">
      <c r="A192" s="394" t="s">
        <v>233</v>
      </c>
      <c r="K192" s="162"/>
    </row>
    <row r="193" spans="1:16" ht="15" customHeight="1" thickBot="1" x14ac:dyDescent="0.3">
      <c r="A193" s="136" t="s">
        <v>111</v>
      </c>
      <c r="B193" s="540"/>
      <c r="C193" s="65"/>
      <c r="D193" s="147" t="s">
        <v>17</v>
      </c>
      <c r="K193" s="162"/>
    </row>
    <row r="194" spans="1:16" ht="15" customHeight="1" x14ac:dyDescent="0.25">
      <c r="A194" s="144" t="s">
        <v>0</v>
      </c>
      <c r="B194" s="541"/>
      <c r="C194" s="145"/>
      <c r="D194" s="396"/>
      <c r="G194" s="151" t="s">
        <v>125</v>
      </c>
      <c r="H194" s="151"/>
      <c r="K194" s="162"/>
    </row>
    <row r="195" spans="1:16" ht="15" customHeight="1" x14ac:dyDescent="0.25">
      <c r="A195" s="146" t="s">
        <v>1</v>
      </c>
      <c r="B195" s="542"/>
      <c r="C195" s="135"/>
      <c r="D195" s="212"/>
      <c r="K195" s="162"/>
    </row>
    <row r="196" spans="1:16" ht="15" customHeight="1" thickBot="1" x14ac:dyDescent="0.3">
      <c r="A196" s="140" t="s">
        <v>74</v>
      </c>
      <c r="B196" s="543"/>
      <c r="C196" s="138"/>
      <c r="D196" s="470"/>
      <c r="G196" s="109"/>
      <c r="H196" s="109"/>
      <c r="J196" s="10"/>
      <c r="N196" s="162"/>
    </row>
    <row r="197" spans="1:16" ht="15" customHeight="1" thickBot="1" x14ac:dyDescent="0.3">
      <c r="A197" s="137" t="s">
        <v>121</v>
      </c>
      <c r="B197" s="537"/>
      <c r="C197" s="65"/>
      <c r="D197" s="33"/>
      <c r="E197" s="439" t="s">
        <v>293</v>
      </c>
    </row>
    <row r="198" spans="1:16" ht="15" customHeight="1" x14ac:dyDescent="0.25">
      <c r="K198" s="162"/>
    </row>
    <row r="199" spans="1:16" ht="15" customHeight="1" thickBot="1" x14ac:dyDescent="0.3">
      <c r="A199" s="394" t="s">
        <v>289</v>
      </c>
      <c r="B199" s="394"/>
      <c r="K199" s="162"/>
    </row>
    <row r="200" spans="1:16" ht="15" customHeight="1" thickBot="1" x14ac:dyDescent="0.3">
      <c r="A200" s="471" t="s">
        <v>114</v>
      </c>
      <c r="B200" s="471"/>
      <c r="C200" s="472" t="s">
        <v>245</v>
      </c>
      <c r="D200" s="472" t="s">
        <v>47</v>
      </c>
      <c r="E200" s="472" t="s">
        <v>243</v>
      </c>
      <c r="K200" s="162"/>
      <c r="P200" s="239" t="s">
        <v>83</v>
      </c>
    </row>
    <row r="201" spans="1:16" ht="15" customHeight="1" thickBot="1" x14ac:dyDescent="0.3">
      <c r="A201" s="471" t="s">
        <v>248</v>
      </c>
      <c r="B201" s="471"/>
      <c r="C201" s="432">
        <f>C103</f>
        <v>250</v>
      </c>
      <c r="D201" s="432"/>
      <c r="E201" s="432"/>
      <c r="G201" s="109" t="s">
        <v>257</v>
      </c>
      <c r="H201" s="109"/>
      <c r="K201" s="162"/>
    </row>
    <row r="202" spans="1:16" ht="15" customHeight="1" thickBot="1" x14ac:dyDescent="0.3">
      <c r="A202" s="486" t="s">
        <v>273</v>
      </c>
      <c r="B202" s="544"/>
      <c r="C202" s="479"/>
      <c r="D202" s="432"/>
      <c r="E202" s="432"/>
      <c r="G202" s="439" t="s">
        <v>290</v>
      </c>
      <c r="M202" s="109" t="s">
        <v>469</v>
      </c>
    </row>
    <row r="203" spans="1:16" ht="15" customHeight="1" thickBot="1" x14ac:dyDescent="0.3">
      <c r="A203" s="596" t="s">
        <v>280</v>
      </c>
      <c r="B203" s="301"/>
      <c r="C203" s="78"/>
      <c r="D203" s="431"/>
      <c r="E203" s="450" t="s">
        <v>256</v>
      </c>
      <c r="G203" s="109" t="s">
        <v>282</v>
      </c>
      <c r="H203" s="109"/>
      <c r="J203" s="439"/>
      <c r="K203" s="162"/>
      <c r="M203" s="607"/>
      <c r="O203" s="109"/>
    </row>
    <row r="204" spans="1:16" ht="15" customHeight="1" thickBot="1" x14ac:dyDescent="0.3">
      <c r="A204" s="473" t="s">
        <v>250</v>
      </c>
      <c r="B204" s="545"/>
      <c r="C204" s="432">
        <f>C201</f>
        <v>250</v>
      </c>
      <c r="D204" s="432"/>
      <c r="E204" s="432"/>
      <c r="G204" s="109" t="s">
        <v>292</v>
      </c>
      <c r="H204" s="109"/>
      <c r="M204" s="109" t="s">
        <v>284</v>
      </c>
    </row>
    <row r="205" spans="1:16" ht="15" customHeight="1" x14ac:dyDescent="0.25"/>
    <row r="206" spans="1:16" ht="15" customHeight="1" thickBot="1" x14ac:dyDescent="0.3">
      <c r="G206" s="109"/>
      <c r="H206" s="109"/>
      <c r="J206" s="10"/>
      <c r="K206" s="162"/>
    </row>
    <row r="207" spans="1:16" ht="15" customHeight="1" thickBot="1" x14ac:dyDescent="0.3">
      <c r="A207" s="324" t="s">
        <v>251</v>
      </c>
      <c r="B207" s="329"/>
      <c r="C207" s="56"/>
      <c r="D207" s="56"/>
      <c r="E207" s="56"/>
      <c r="F207" s="56"/>
      <c r="G207" s="56"/>
      <c r="H207" s="56"/>
      <c r="I207" s="323"/>
      <c r="J207" s="33"/>
      <c r="K207" s="485" t="s">
        <v>148</v>
      </c>
    </row>
    <row r="208" spans="1:16" ht="15" customHeight="1" x14ac:dyDescent="0.25">
      <c r="K208" s="162"/>
    </row>
    <row r="209" spans="1:13" ht="15" customHeight="1" x14ac:dyDescent="0.25"/>
    <row r="210" spans="1:13" ht="15" customHeight="1" x14ac:dyDescent="0.25"/>
    <row r="211" spans="1:13" ht="15.95" customHeight="1" x14ac:dyDescent="0.25">
      <c r="E211" s="380" t="s">
        <v>346</v>
      </c>
      <c r="K211" t="s">
        <v>135</v>
      </c>
    </row>
    <row r="212" spans="1:13" ht="15.95" customHeight="1" thickBot="1" x14ac:dyDescent="0.3">
      <c r="E212" s="380"/>
    </row>
    <row r="213" spans="1:13" ht="15.95" customHeight="1" thickBot="1" x14ac:dyDescent="0.3">
      <c r="A213" s="324" t="s">
        <v>251</v>
      </c>
      <c r="B213" s="329"/>
      <c r="C213" s="56"/>
      <c r="D213" s="56"/>
      <c r="E213" s="56"/>
      <c r="F213" s="56"/>
      <c r="G213" s="56"/>
      <c r="H213" s="56"/>
      <c r="I213" s="323"/>
      <c r="J213" s="33"/>
    </row>
    <row r="214" spans="1:13" ht="15.95" customHeight="1" x14ac:dyDescent="0.25">
      <c r="J214" s="10"/>
    </row>
    <row r="215" spans="1:13" ht="15" customHeight="1" x14ac:dyDescent="0.25">
      <c r="A215" s="258" t="s">
        <v>263</v>
      </c>
      <c r="B215" s="258"/>
    </row>
    <row r="216" spans="1:13" ht="15" customHeight="1" x14ac:dyDescent="0.25"/>
    <row r="217" spans="1:13" ht="15" customHeight="1" thickBot="1" x14ac:dyDescent="0.3">
      <c r="A217" s="394" t="s">
        <v>264</v>
      </c>
      <c r="B217" s="394"/>
      <c r="D217" s="10"/>
    </row>
    <row r="218" spans="1:13" ht="15" customHeight="1" thickBot="1" x14ac:dyDescent="0.3">
      <c r="A218" s="311" t="s">
        <v>234</v>
      </c>
      <c r="B218" s="310"/>
      <c r="C218" s="310"/>
      <c r="D218" s="437"/>
      <c r="E218" s="109" t="s">
        <v>254</v>
      </c>
    </row>
    <row r="219" spans="1:13" ht="15" customHeight="1" thickBot="1" x14ac:dyDescent="0.3">
      <c r="A219" s="68" t="s">
        <v>142</v>
      </c>
      <c r="B219" s="65"/>
      <c r="C219" s="65"/>
      <c r="D219" s="480" t="s">
        <v>17</v>
      </c>
    </row>
    <row r="220" spans="1:13" ht="15" customHeight="1" x14ac:dyDescent="0.25">
      <c r="A220" s="236"/>
      <c r="B220" s="145"/>
      <c r="C220" s="145"/>
      <c r="D220" s="396"/>
    </row>
    <row r="221" spans="1:13" ht="15" customHeight="1" x14ac:dyDescent="0.25">
      <c r="A221" s="237"/>
      <c r="B221" s="135"/>
      <c r="C221" s="135"/>
      <c r="D221" s="212"/>
      <c r="I221" s="10"/>
      <c r="J221" s="10"/>
    </row>
    <row r="222" spans="1:13" ht="15" customHeight="1" thickBot="1" x14ac:dyDescent="0.3">
      <c r="A222" s="237"/>
      <c r="B222" s="135"/>
      <c r="C222" s="135"/>
      <c r="D222" s="212"/>
      <c r="I222" s="10"/>
      <c r="J222" s="10"/>
      <c r="M222" s="109" t="s">
        <v>469</v>
      </c>
    </row>
    <row r="223" spans="1:13" ht="15" customHeight="1" thickBot="1" x14ac:dyDescent="0.3">
      <c r="A223" s="137" t="s">
        <v>153</v>
      </c>
      <c r="B223" s="537"/>
      <c r="C223" s="65"/>
      <c r="D223" s="33"/>
      <c r="E223" s="439" t="s">
        <v>255</v>
      </c>
      <c r="J223" s="10"/>
      <c r="M223" s="33"/>
    </row>
    <row r="224" spans="1:13" ht="15" customHeight="1" thickBot="1" x14ac:dyDescent="0.3">
      <c r="A224" s="74" t="s">
        <v>93</v>
      </c>
      <c r="B224" s="82"/>
      <c r="C224" s="72"/>
      <c r="D224" s="73"/>
      <c r="E224" s="73" t="s">
        <v>81</v>
      </c>
      <c r="G224" s="109"/>
      <c r="H224" s="109"/>
      <c r="I224" s="10"/>
      <c r="J224" s="10"/>
      <c r="M224" s="109" t="s">
        <v>284</v>
      </c>
    </row>
    <row r="225" spans="1:16" ht="15" customHeight="1" x14ac:dyDescent="0.25">
      <c r="A225" s="236"/>
      <c r="B225" s="605"/>
      <c r="C225" s="60"/>
      <c r="D225" s="233"/>
      <c r="E225" s="433"/>
      <c r="G225" s="109"/>
      <c r="H225" s="109"/>
      <c r="I225" s="10"/>
      <c r="J225" s="10"/>
    </row>
    <row r="226" spans="1:16" ht="15" customHeight="1" x14ac:dyDescent="0.25">
      <c r="A226" s="237"/>
      <c r="B226" s="605"/>
      <c r="C226" s="60"/>
      <c r="D226" s="211"/>
      <c r="E226" s="434"/>
      <c r="G226" s="109"/>
      <c r="H226" s="109"/>
      <c r="I226" s="10"/>
      <c r="J226" s="10"/>
    </row>
    <row r="227" spans="1:16" ht="15" customHeight="1" thickBot="1" x14ac:dyDescent="0.3">
      <c r="A227" s="238"/>
      <c r="B227" s="608"/>
      <c r="C227" s="28"/>
      <c r="D227" s="235"/>
      <c r="E227" s="435"/>
      <c r="G227" s="109"/>
      <c r="H227" s="109"/>
      <c r="I227" s="10"/>
      <c r="J227" s="10"/>
    </row>
    <row r="228" spans="1:16" ht="15" customHeight="1" thickBot="1" x14ac:dyDescent="0.3">
      <c r="A228" s="68" t="s">
        <v>94</v>
      </c>
      <c r="B228" s="65"/>
      <c r="C228" s="65"/>
      <c r="D228" s="33"/>
      <c r="E228" s="436"/>
      <c r="I228" s="10"/>
      <c r="J228" s="10"/>
    </row>
    <row r="229" spans="1:16" ht="15" customHeight="1" thickBot="1" x14ac:dyDescent="0.3">
      <c r="A229" s="311" t="s">
        <v>253</v>
      </c>
      <c r="B229" s="310"/>
      <c r="C229" s="310"/>
      <c r="D229" s="33"/>
      <c r="E229" s="109" t="s">
        <v>294</v>
      </c>
      <c r="I229" s="10"/>
      <c r="J229" s="10"/>
    </row>
    <row r="230" spans="1:16" ht="15" customHeight="1" thickBot="1" x14ac:dyDescent="0.3"/>
    <row r="231" spans="1:16" ht="15.95" customHeight="1" thickBot="1" x14ac:dyDescent="0.35">
      <c r="A231" s="22" t="s">
        <v>261</v>
      </c>
      <c r="B231" s="56"/>
      <c r="C231" s="157"/>
      <c r="D231" s="157"/>
      <c r="E231" s="157"/>
      <c r="F231" s="157"/>
      <c r="G231" s="321"/>
      <c r="H231" s="321"/>
      <c r="I231" s="320"/>
      <c r="J231" s="33"/>
      <c r="K231" s="162"/>
    </row>
    <row r="232" spans="1:16" ht="15" customHeight="1" x14ac:dyDescent="0.25">
      <c r="J232" s="604" t="s">
        <v>297</v>
      </c>
      <c r="K232" s="162"/>
    </row>
    <row r="233" spans="1:16" ht="15" customHeight="1" x14ac:dyDescent="0.25">
      <c r="J233" s="598"/>
      <c r="K233" s="162"/>
    </row>
    <row r="234" spans="1:16" ht="15.95" customHeight="1" thickBot="1" x14ac:dyDescent="0.3">
      <c r="A234" s="258" t="s">
        <v>129</v>
      </c>
      <c r="B234" s="258"/>
      <c r="C234" s="15"/>
      <c r="D234" s="15"/>
      <c r="E234" s="15"/>
      <c r="K234" s="162"/>
    </row>
    <row r="235" spans="1:16" ht="15.95" customHeight="1" x14ac:dyDescent="0.25">
      <c r="A235" s="387" t="s">
        <v>150</v>
      </c>
      <c r="B235" s="388"/>
      <c r="C235" s="388"/>
      <c r="D235" s="389"/>
      <c r="E235" s="439" t="s">
        <v>266</v>
      </c>
      <c r="G235" s="109"/>
      <c r="H235" s="109"/>
      <c r="K235" s="162"/>
    </row>
    <row r="236" spans="1:16" ht="15.95" customHeight="1" thickBot="1" x14ac:dyDescent="0.3">
      <c r="A236" s="385" t="s">
        <v>128</v>
      </c>
      <c r="B236" s="546"/>
      <c r="C236" s="386"/>
      <c r="D236" s="37"/>
      <c r="E236" s="599" t="s">
        <v>296</v>
      </c>
      <c r="F236" s="600"/>
      <c r="G236" s="601"/>
      <c r="H236" s="601"/>
      <c r="I236" s="600"/>
      <c r="J236" s="600"/>
      <c r="K236" s="602"/>
    </row>
    <row r="237" spans="1:16" ht="15.75" thickBot="1" x14ac:dyDescent="0.3">
      <c r="A237" s="74" t="s">
        <v>95</v>
      </c>
      <c r="B237" s="82"/>
      <c r="C237" s="72"/>
      <c r="D237" s="73" t="s">
        <v>71</v>
      </c>
      <c r="E237" s="73" t="s">
        <v>81</v>
      </c>
      <c r="G237" t="str">
        <f>IF((I236)&gt;(J231),O237,P237)</f>
        <v xml:space="preserve">  </v>
      </c>
      <c r="P237" s="239" t="s">
        <v>165</v>
      </c>
    </row>
    <row r="238" spans="1:16" x14ac:dyDescent="0.25">
      <c r="A238" s="236"/>
      <c r="B238" s="605"/>
      <c r="C238" s="60"/>
      <c r="D238" s="233"/>
      <c r="E238" s="433"/>
    </row>
    <row r="239" spans="1:16" x14ac:dyDescent="0.25">
      <c r="A239" s="237"/>
      <c r="B239" s="135"/>
      <c r="C239" s="3"/>
      <c r="D239" s="211"/>
      <c r="E239" s="434"/>
    </row>
    <row r="240" spans="1:16" x14ac:dyDescent="0.25">
      <c r="A240" s="237"/>
      <c r="B240" s="605"/>
      <c r="C240" s="60"/>
      <c r="D240" s="211"/>
      <c r="E240" s="434"/>
      <c r="K240" s="162"/>
    </row>
    <row r="241" spans="1:11" ht="15.75" thickBot="1" x14ac:dyDescent="0.3">
      <c r="A241" s="238"/>
      <c r="B241" s="608"/>
      <c r="C241" s="28"/>
      <c r="D241" s="235"/>
      <c r="E241" s="603"/>
      <c r="K241" s="162"/>
    </row>
    <row r="242" spans="1:11" ht="18" customHeight="1" thickBot="1" x14ac:dyDescent="0.3">
      <c r="A242" s="68" t="s">
        <v>96</v>
      </c>
      <c r="B242" s="65"/>
      <c r="C242" s="65"/>
      <c r="D242" s="33"/>
      <c r="K242" s="162"/>
    </row>
    <row r="243" spans="1:11" ht="15.95" customHeight="1" thickBot="1" x14ac:dyDescent="0.35">
      <c r="A243" s="446" t="s">
        <v>130</v>
      </c>
      <c r="B243" s="547"/>
      <c r="C243" s="307"/>
      <c r="D243" s="447"/>
      <c r="E243" s="109" t="s">
        <v>295</v>
      </c>
      <c r="G243" s="439"/>
      <c r="H243" s="439"/>
      <c r="K243" s="162"/>
    </row>
    <row r="244" spans="1:11" ht="15.95" customHeight="1" thickBot="1" x14ac:dyDescent="0.3">
      <c r="E244" s="239"/>
      <c r="G244" s="439"/>
      <c r="H244" s="439"/>
      <c r="K244" s="162"/>
    </row>
    <row r="245" spans="1:11" ht="15.95" customHeight="1" thickBot="1" x14ac:dyDescent="0.3">
      <c r="A245" s="172" t="s">
        <v>260</v>
      </c>
      <c r="B245" s="173"/>
      <c r="C245" s="173"/>
      <c r="D245" s="202"/>
      <c r="E245" s="173"/>
      <c r="F245" s="173"/>
      <c r="G245" s="205"/>
      <c r="H245" s="205"/>
      <c r="I245" s="56"/>
      <c r="J245" s="191"/>
      <c r="K245" s="162"/>
    </row>
    <row r="246" spans="1:11" ht="15.95" customHeight="1" x14ac:dyDescent="0.25">
      <c r="A246" s="51" t="s">
        <v>163</v>
      </c>
      <c r="B246" s="51"/>
      <c r="C246" s="163"/>
      <c r="D246" s="6"/>
      <c r="E246" s="11"/>
      <c r="J246" s="10"/>
      <c r="K246" s="162"/>
    </row>
    <row r="247" spans="1:11" ht="15.95" customHeight="1" x14ac:dyDescent="0.25">
      <c r="E247" s="239"/>
      <c r="G247" s="439"/>
      <c r="H247" s="439"/>
      <c r="K247" s="162"/>
    </row>
    <row r="248" spans="1:11" ht="15.95" customHeight="1" thickBot="1" x14ac:dyDescent="0.3">
      <c r="A248" s="258" t="s">
        <v>221</v>
      </c>
      <c r="B248" s="258"/>
      <c r="K248" s="162"/>
    </row>
    <row r="249" spans="1:11" ht="15.95" customHeight="1" thickBot="1" x14ac:dyDescent="0.3">
      <c r="A249" s="319" t="s">
        <v>213</v>
      </c>
      <c r="B249" s="318"/>
      <c r="C249" s="318"/>
      <c r="D249" s="33"/>
      <c r="E249" t="s">
        <v>235</v>
      </c>
      <c r="G249" s="151" t="s">
        <v>232</v>
      </c>
      <c r="H249" s="151"/>
      <c r="K249" s="162"/>
    </row>
    <row r="250" spans="1:11" ht="15.95" customHeight="1" x14ac:dyDescent="0.25">
      <c r="A250" s="317" t="s">
        <v>112</v>
      </c>
      <c r="B250" s="548"/>
      <c r="C250" s="316"/>
      <c r="D250" s="58"/>
      <c r="E250" t="s">
        <v>235</v>
      </c>
      <c r="G250" s="151" t="s">
        <v>151</v>
      </c>
      <c r="H250" s="151"/>
      <c r="K250" s="162"/>
    </row>
    <row r="251" spans="1:11" ht="15.95" customHeight="1" thickBot="1" x14ac:dyDescent="0.3">
      <c r="A251" s="315" t="s">
        <v>113</v>
      </c>
      <c r="B251" s="549"/>
      <c r="C251" s="314"/>
      <c r="D251" s="257"/>
      <c r="E251" t="s">
        <v>235</v>
      </c>
      <c r="G251" s="151" t="s">
        <v>232</v>
      </c>
      <c r="H251" s="151"/>
      <c r="K251" s="162"/>
    </row>
    <row r="252" spans="1:11" ht="15.95" customHeight="1" thickBot="1" x14ac:dyDescent="0.3">
      <c r="A252" s="74" t="s">
        <v>212</v>
      </c>
      <c r="B252" s="82"/>
      <c r="C252" s="72"/>
      <c r="D252" s="73" t="s">
        <v>71</v>
      </c>
      <c r="E252" s="73" t="s">
        <v>81</v>
      </c>
      <c r="K252" s="162"/>
    </row>
    <row r="253" spans="1:11" ht="15.95" customHeight="1" x14ac:dyDescent="0.25">
      <c r="A253" s="236"/>
      <c r="B253" s="605"/>
      <c r="C253" s="60"/>
      <c r="D253" s="233"/>
      <c r="E253" s="395"/>
      <c r="K253" s="162"/>
    </row>
    <row r="254" spans="1:11" ht="15.95" customHeight="1" x14ac:dyDescent="0.25">
      <c r="A254" s="237"/>
      <c r="B254" s="605"/>
      <c r="C254" s="60"/>
      <c r="D254" s="233"/>
      <c r="E254" s="395"/>
      <c r="K254" s="162"/>
    </row>
    <row r="255" spans="1:11" ht="15.95" customHeight="1" x14ac:dyDescent="0.25">
      <c r="A255" s="237"/>
      <c r="B255" s="605"/>
      <c r="C255" s="60"/>
      <c r="D255" s="233"/>
      <c r="E255" s="395"/>
      <c r="K255" s="162"/>
    </row>
    <row r="256" spans="1:11" ht="15.95" customHeight="1" thickBot="1" x14ac:dyDescent="0.3">
      <c r="A256" s="441"/>
      <c r="B256" s="138"/>
      <c r="C256" s="273"/>
      <c r="D256" s="442"/>
      <c r="E256" s="443"/>
      <c r="K256" s="162"/>
    </row>
    <row r="257" spans="1:22" ht="15.95" customHeight="1" thickBot="1" x14ac:dyDescent="0.3">
      <c r="A257" s="444" t="s">
        <v>237</v>
      </c>
      <c r="B257" s="550"/>
      <c r="C257" s="313"/>
      <c r="D257" s="33"/>
      <c r="E257" s="239"/>
      <c r="K257" s="162"/>
    </row>
    <row r="258" spans="1:22" ht="15.95" customHeight="1" thickBot="1" x14ac:dyDescent="0.35">
      <c r="A258" s="440" t="s">
        <v>236</v>
      </c>
      <c r="B258" s="551"/>
      <c r="C258" s="312"/>
      <c r="D258" s="445"/>
      <c r="E258" s="109" t="s">
        <v>298</v>
      </c>
      <c r="G258" s="439"/>
      <c r="H258" s="439"/>
      <c r="K258" s="162"/>
    </row>
    <row r="259" spans="1:22" ht="15.95" customHeight="1" thickBot="1" x14ac:dyDescent="0.3">
      <c r="E259" s="239"/>
      <c r="G259" s="439"/>
      <c r="H259" s="439"/>
      <c r="K259" s="162"/>
    </row>
    <row r="260" spans="1:22" ht="15.95" customHeight="1" thickBot="1" x14ac:dyDescent="0.3">
      <c r="A260" s="322" t="s">
        <v>204</v>
      </c>
      <c r="B260" s="552"/>
      <c r="C260" s="56"/>
      <c r="D260" s="56"/>
      <c r="E260" s="56"/>
      <c r="F260" s="56"/>
      <c r="G260" s="56"/>
      <c r="H260" s="56"/>
      <c r="I260" s="78"/>
      <c r="J260" s="381"/>
      <c r="K260" s="162"/>
    </row>
    <row r="261" spans="1:22" ht="15.95" customHeight="1" thickBot="1" x14ac:dyDescent="0.3">
      <c r="G261" s="151"/>
      <c r="H261" s="151"/>
      <c r="K261" s="162"/>
    </row>
    <row r="262" spans="1:22" ht="16.5" thickBot="1" x14ac:dyDescent="0.3">
      <c r="A262" s="322" t="s">
        <v>205</v>
      </c>
      <c r="B262" s="552"/>
      <c r="C262" s="56"/>
      <c r="D262" s="56"/>
      <c r="E262" s="56"/>
      <c r="F262" s="56"/>
      <c r="G262" s="56"/>
      <c r="H262" s="56"/>
      <c r="I262" s="78"/>
      <c r="J262" s="383"/>
      <c r="K262" s="302"/>
      <c r="L262" s="377"/>
      <c r="M262" t="s">
        <v>202</v>
      </c>
      <c r="U262" s="382" t="s">
        <v>206</v>
      </c>
      <c r="V262" s="303" t="s">
        <v>83</v>
      </c>
    </row>
    <row r="296" spans="3:5" x14ac:dyDescent="0.25">
      <c r="C296" s="6"/>
      <c r="D296" s="6"/>
      <c r="E296" s="6"/>
    </row>
    <row r="297" spans="3:5" x14ac:dyDescent="0.25">
      <c r="C297" s="6"/>
      <c r="D297" s="6"/>
      <c r="E297" s="6"/>
    </row>
    <row r="298" spans="3:5" x14ac:dyDescent="0.25">
      <c r="C298" s="6"/>
      <c r="D298" s="6"/>
      <c r="E298" s="6"/>
    </row>
    <row r="299" spans="3:5" x14ac:dyDescent="0.25">
      <c r="C299" s="6"/>
      <c r="D299" s="6"/>
      <c r="E299" s="6"/>
    </row>
    <row r="300" spans="3:5" x14ac:dyDescent="0.25">
      <c r="C300" s="6"/>
      <c r="D300" s="6"/>
      <c r="E300" s="6"/>
    </row>
    <row r="301" spans="3:5" x14ac:dyDescent="0.25">
      <c r="C301" s="6"/>
      <c r="D301" s="6"/>
      <c r="E301" s="6"/>
    </row>
  </sheetData>
  <sheetProtection selectLockedCells="1"/>
  <pageMargins left="0.25" right="0.25" top="0.25" bottom="0.25" header="0.25" footer="0.25"/>
  <pageSetup scale="75" fitToHeight="0" orientation="portrait" r:id="rId1"/>
  <rowBreaks count="5" manualBreakCount="5">
    <brk id="53" max="16383" man="1"/>
    <brk id="109" max="16383" man="1"/>
    <brk id="164" max="16383" man="1"/>
    <brk id="210" max="16383" man="1"/>
    <brk id="262" max="16383" man="1"/>
  </rowBreaks>
  <colBreaks count="1" manualBreakCount="1">
    <brk id="14"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396C-AE59-44EC-84BF-DB92C51CADA1}">
  <sheetPr>
    <pageSetUpPr fitToPage="1"/>
  </sheetPr>
  <dimension ref="A1:S185"/>
  <sheetViews>
    <sheetView zoomScaleNormal="100" workbookViewId="0">
      <selection activeCell="J14" sqref="J14:J15"/>
    </sheetView>
  </sheetViews>
  <sheetFormatPr defaultRowHeight="15" x14ac:dyDescent="0.25"/>
  <cols>
    <col min="1" max="3" width="10.7109375" customWidth="1"/>
    <col min="4" max="6" width="15.7109375" customWidth="1"/>
    <col min="7" max="7" width="10.7109375" customWidth="1"/>
    <col min="8" max="8" width="5.7109375" customWidth="1"/>
    <col min="9" max="10" width="15.7109375" customWidth="1"/>
    <col min="11" max="14" width="10.7109375" customWidth="1"/>
  </cols>
  <sheetData>
    <row r="1" spans="1:9" ht="18.75" x14ac:dyDescent="0.3">
      <c r="E1" s="380" t="s">
        <v>347</v>
      </c>
      <c r="H1" s="166"/>
      <c r="I1" t="s">
        <v>133</v>
      </c>
    </row>
    <row r="2" spans="1:9" x14ac:dyDescent="0.25">
      <c r="A2" s="377"/>
      <c r="B2" s="377"/>
      <c r="C2" s="11"/>
      <c r="D2" s="6"/>
      <c r="E2" s="6"/>
      <c r="H2" s="6"/>
    </row>
    <row r="3" spans="1:9" ht="19.5" thickBot="1" x14ac:dyDescent="0.35">
      <c r="A3" s="164" t="s">
        <v>59</v>
      </c>
      <c r="B3" s="164"/>
      <c r="C3" s="360" t="s">
        <v>480</v>
      </c>
      <c r="D3" s="206"/>
      <c r="E3" s="206"/>
      <c r="F3" s="168">
        <v>2019</v>
      </c>
      <c r="G3" s="168"/>
      <c r="H3" s="6"/>
    </row>
    <row r="4" spans="1:9" x14ac:dyDescent="0.25">
      <c r="H4" s="6"/>
    </row>
    <row r="5" spans="1:9" ht="15.75" x14ac:dyDescent="0.25">
      <c r="A5" s="258" t="s">
        <v>64</v>
      </c>
      <c r="B5" s="258"/>
      <c r="C5" s="11"/>
      <c r="D5" s="6"/>
      <c r="E5" s="6"/>
      <c r="H5" s="6"/>
    </row>
    <row r="6" spans="1:9" ht="8.1" customHeight="1" thickBot="1" x14ac:dyDescent="0.35">
      <c r="A6" s="9"/>
      <c r="B6" s="9"/>
      <c r="C6" s="11"/>
      <c r="D6" s="6"/>
      <c r="E6" s="6"/>
      <c r="H6" s="6"/>
    </row>
    <row r="7" spans="1:9" ht="20.100000000000001" customHeight="1" thickBot="1" x14ac:dyDescent="0.35">
      <c r="A7" s="84" t="s">
        <v>198</v>
      </c>
      <c r="B7" s="523"/>
      <c r="C7" s="56"/>
      <c r="D7" s="359">
        <v>43666</v>
      </c>
      <c r="E7" s="358" t="s">
        <v>168</v>
      </c>
      <c r="F7" s="56"/>
      <c r="G7" s="56"/>
      <c r="H7" s="357" t="s">
        <v>203</v>
      </c>
      <c r="I7" s="961">
        <v>1283.93</v>
      </c>
    </row>
    <row r="8" spans="1:9" ht="8.1" customHeight="1" thickBot="1" x14ac:dyDescent="0.3">
      <c r="I8" s="162"/>
    </row>
    <row r="9" spans="1:9" ht="20.100000000000001" customHeight="1" thickBot="1" x14ac:dyDescent="0.3">
      <c r="A9" s="74" t="s">
        <v>169</v>
      </c>
      <c r="B9" s="82"/>
      <c r="C9" s="82"/>
      <c r="D9" s="73" t="s">
        <v>17</v>
      </c>
      <c r="E9" s="207" t="s">
        <v>99</v>
      </c>
      <c r="I9" s="162"/>
    </row>
    <row r="10" spans="1:9" ht="20.100000000000001" customHeight="1" x14ac:dyDescent="0.25">
      <c r="A10" s="208" t="s">
        <v>481</v>
      </c>
      <c r="B10" s="605"/>
      <c r="C10" s="60"/>
      <c r="D10" s="233">
        <v>5</v>
      </c>
      <c r="E10" s="355" t="s">
        <v>223</v>
      </c>
      <c r="I10" s="162"/>
    </row>
    <row r="11" spans="1:9" ht="20.100000000000001" customHeight="1" x14ac:dyDescent="0.25">
      <c r="A11" s="237" t="s">
        <v>482</v>
      </c>
      <c r="B11" s="135"/>
      <c r="C11" s="3"/>
      <c r="D11" s="211">
        <v>5</v>
      </c>
      <c r="E11" s="354" t="s">
        <v>225</v>
      </c>
      <c r="I11" s="162"/>
    </row>
    <row r="12" spans="1:9" ht="20.100000000000001" customHeight="1" x14ac:dyDescent="0.25">
      <c r="A12" s="237" t="s">
        <v>483</v>
      </c>
      <c r="B12" s="135"/>
      <c r="C12" s="3"/>
      <c r="D12" s="211">
        <v>425.55</v>
      </c>
      <c r="E12" s="354" t="s">
        <v>468</v>
      </c>
      <c r="I12" s="162"/>
    </row>
    <row r="13" spans="1:9" ht="20.100000000000001" customHeight="1" x14ac:dyDescent="0.25">
      <c r="A13" s="237"/>
      <c r="B13" s="135"/>
      <c r="C13" s="3"/>
      <c r="D13" s="211"/>
      <c r="E13" s="354"/>
      <c r="I13" s="162"/>
    </row>
    <row r="14" spans="1:9" ht="20.100000000000001" customHeight="1" x14ac:dyDescent="0.25">
      <c r="A14" s="237"/>
      <c r="B14" s="135"/>
      <c r="C14" s="3"/>
      <c r="D14" s="211"/>
      <c r="E14" s="354"/>
      <c r="I14" s="162"/>
    </row>
    <row r="15" spans="1:9" ht="20.100000000000001" customHeight="1" thickBot="1" x14ac:dyDescent="0.3">
      <c r="A15" s="237"/>
      <c r="B15" s="135"/>
      <c r="C15" s="3"/>
      <c r="D15" s="234"/>
      <c r="E15" s="354"/>
      <c r="I15" s="162"/>
    </row>
    <row r="16" spans="1:9" ht="20.100000000000001" customHeight="1" thickBot="1" x14ac:dyDescent="0.45">
      <c r="A16" s="353" t="s">
        <v>197</v>
      </c>
      <c r="B16" s="526"/>
      <c r="C16" s="352" t="s">
        <v>86</v>
      </c>
      <c r="D16" s="33">
        <v>435.55</v>
      </c>
      <c r="E16" s="2605" t="s">
        <v>494</v>
      </c>
      <c r="F16" s="2606"/>
      <c r="G16" s="2606"/>
      <c r="H16" s="954" t="s">
        <v>86</v>
      </c>
      <c r="I16" s="957" t="s">
        <v>496</v>
      </c>
    </row>
    <row r="17" spans="1:9" ht="8.1" customHeight="1" thickBot="1" x14ac:dyDescent="0.3">
      <c r="E17" s="6"/>
      <c r="I17" s="162"/>
    </row>
    <row r="18" spans="1:9" ht="20.100000000000001" customHeight="1" thickBot="1" x14ac:dyDescent="0.35">
      <c r="A18" s="2594" t="s">
        <v>159</v>
      </c>
      <c r="B18" s="2595"/>
      <c r="C18" s="2595"/>
      <c r="D18" s="2595"/>
      <c r="E18" s="2595"/>
      <c r="F18" s="2595"/>
      <c r="G18" s="2595"/>
      <c r="H18" s="2596"/>
      <c r="I18" s="957" t="s">
        <v>498</v>
      </c>
    </row>
    <row r="19" spans="1:9" ht="15" customHeight="1" thickBot="1" x14ac:dyDescent="0.3">
      <c r="E19" s="6"/>
      <c r="I19" s="162"/>
    </row>
    <row r="20" spans="1:9" ht="15" customHeight="1" thickBot="1" x14ac:dyDescent="0.3">
      <c r="A20" s="2597" t="s">
        <v>484</v>
      </c>
      <c r="B20" s="2598"/>
      <c r="C20" s="2598"/>
      <c r="D20" s="943"/>
      <c r="I20" s="162"/>
    </row>
    <row r="21" spans="1:9" ht="20.100000000000001" customHeight="1" x14ac:dyDescent="0.25">
      <c r="A21" s="2599" t="s">
        <v>516</v>
      </c>
      <c r="B21" s="2592"/>
      <c r="C21" s="2592"/>
      <c r="D21" s="31">
        <v>308.81</v>
      </c>
      <c r="I21" s="162"/>
    </row>
    <row r="22" spans="1:9" ht="20.100000000000001" customHeight="1" x14ac:dyDescent="0.25">
      <c r="A22" s="2600" t="s">
        <v>520</v>
      </c>
      <c r="B22" s="2590"/>
      <c r="C22" s="2590"/>
      <c r="D22" s="2">
        <v>50</v>
      </c>
      <c r="I22" s="162"/>
    </row>
    <row r="23" spans="1:9" ht="20.100000000000001" customHeight="1" thickBot="1" x14ac:dyDescent="0.3">
      <c r="A23" s="2601" t="s">
        <v>485</v>
      </c>
      <c r="B23" s="2602"/>
      <c r="C23" s="2602"/>
      <c r="D23" s="91">
        <v>0</v>
      </c>
      <c r="I23" s="162"/>
    </row>
    <row r="24" spans="1:9" ht="20.100000000000001" customHeight="1" thickBot="1" x14ac:dyDescent="0.45">
      <c r="A24" s="945" t="s">
        <v>486</v>
      </c>
      <c r="B24" s="943"/>
      <c r="C24" s="943"/>
      <c r="D24" s="960">
        <v>358.81</v>
      </c>
      <c r="E24" s="2607" t="s">
        <v>495</v>
      </c>
      <c r="F24" s="2495"/>
      <c r="G24" s="2495"/>
      <c r="H24" s="954" t="s">
        <v>86</v>
      </c>
      <c r="I24" s="956" t="s">
        <v>497</v>
      </c>
    </row>
    <row r="25" spans="1:9" ht="15" customHeight="1" thickBot="1" x14ac:dyDescent="0.3">
      <c r="E25" s="6"/>
      <c r="I25" s="162"/>
    </row>
    <row r="26" spans="1:9" ht="20.100000000000001" customHeight="1" thickBot="1" x14ac:dyDescent="0.35">
      <c r="A26" s="2543" t="s">
        <v>487</v>
      </c>
      <c r="B26" s="2544"/>
      <c r="C26" s="2544"/>
      <c r="D26" s="2544"/>
      <c r="E26" s="2544"/>
      <c r="F26" s="2544"/>
      <c r="G26" s="2544"/>
      <c r="H26" s="2545"/>
      <c r="I26" s="957" t="s">
        <v>499</v>
      </c>
    </row>
    <row r="27" spans="1:9" ht="15" customHeight="1" x14ac:dyDescent="0.25">
      <c r="E27" s="6"/>
      <c r="I27" s="162"/>
    </row>
    <row r="28" spans="1:9" ht="15.95" customHeight="1" x14ac:dyDescent="0.25">
      <c r="A28" s="258" t="s">
        <v>65</v>
      </c>
      <c r="B28" s="258"/>
      <c r="C28" s="160"/>
      <c r="D28" s="6"/>
      <c r="E28" s="6"/>
      <c r="I28" s="162"/>
    </row>
    <row r="29" spans="1:9" ht="8.1" customHeight="1" thickBot="1" x14ac:dyDescent="0.35">
      <c r="A29" s="9"/>
      <c r="B29" s="9"/>
      <c r="C29" s="24"/>
      <c r="D29" s="6"/>
      <c r="E29" s="6"/>
      <c r="I29" s="162"/>
    </row>
    <row r="30" spans="1:9" ht="20.100000000000001" customHeight="1" thickBot="1" x14ac:dyDescent="0.3">
      <c r="A30" s="2506" t="s">
        <v>488</v>
      </c>
      <c r="B30" s="2507"/>
      <c r="C30" s="2507"/>
      <c r="D30" s="269" t="s">
        <v>100</v>
      </c>
      <c r="E30" s="269" t="s">
        <v>49</v>
      </c>
      <c r="F30" s="348" t="s">
        <v>16</v>
      </c>
      <c r="I30" s="162"/>
    </row>
    <row r="31" spans="1:9" ht="20.100000000000001" customHeight="1" x14ac:dyDescent="0.25">
      <c r="A31" s="2592" t="s">
        <v>5</v>
      </c>
      <c r="B31" s="2592"/>
      <c r="C31" s="2593"/>
      <c r="D31" s="45"/>
      <c r="E31" s="45"/>
      <c r="F31" s="45"/>
      <c r="I31" s="162"/>
    </row>
    <row r="32" spans="1:9" ht="20.100000000000001" customHeight="1" x14ac:dyDescent="0.25">
      <c r="A32" s="2590" t="s">
        <v>489</v>
      </c>
      <c r="B32" s="2590"/>
      <c r="C32" s="2591"/>
      <c r="D32" s="7"/>
      <c r="E32" s="7"/>
      <c r="F32" s="7"/>
      <c r="I32" s="162"/>
    </row>
    <row r="33" spans="1:9" ht="20.100000000000001" customHeight="1" x14ac:dyDescent="0.25">
      <c r="A33" s="2590" t="s">
        <v>490</v>
      </c>
      <c r="B33" s="2590"/>
      <c r="C33" s="2591"/>
      <c r="D33" s="7"/>
      <c r="E33" s="7"/>
      <c r="F33" s="7"/>
      <c r="I33" s="162"/>
    </row>
    <row r="34" spans="1:9" ht="20.100000000000001" customHeight="1" x14ac:dyDescent="0.25">
      <c r="A34" s="2590" t="s">
        <v>8</v>
      </c>
      <c r="B34" s="2590"/>
      <c r="C34" s="2591"/>
      <c r="D34" s="7"/>
      <c r="E34" s="7"/>
      <c r="F34" s="7"/>
      <c r="I34" s="162"/>
    </row>
    <row r="35" spans="1:9" ht="20.100000000000001" customHeight="1" x14ac:dyDescent="0.25">
      <c r="A35" s="2590" t="s">
        <v>7</v>
      </c>
      <c r="B35" s="2590"/>
      <c r="C35" s="2591"/>
      <c r="D35" s="7"/>
      <c r="E35" s="7"/>
      <c r="F35" s="7"/>
      <c r="I35" s="162"/>
    </row>
    <row r="36" spans="1:9" ht="20.100000000000001" customHeight="1" x14ac:dyDescent="0.25">
      <c r="A36" s="2590" t="s">
        <v>50</v>
      </c>
      <c r="B36" s="2590"/>
      <c r="C36" s="2591"/>
      <c r="D36" s="7"/>
      <c r="E36" s="7"/>
      <c r="F36" s="7"/>
      <c r="I36" s="162"/>
    </row>
    <row r="37" spans="1:9" ht="20.100000000000001" customHeight="1" x14ac:dyDescent="0.25">
      <c r="A37" s="2590" t="s">
        <v>11</v>
      </c>
      <c r="B37" s="2590"/>
      <c r="C37" s="2591"/>
      <c r="D37" s="7"/>
      <c r="E37" s="7"/>
      <c r="F37" s="7"/>
      <c r="I37" s="162"/>
    </row>
    <row r="38" spans="1:9" ht="20.100000000000001" customHeight="1" x14ac:dyDescent="0.25">
      <c r="A38" s="2590" t="s">
        <v>491</v>
      </c>
      <c r="B38" s="2590"/>
      <c r="C38" s="2591"/>
      <c r="D38" s="7"/>
      <c r="E38" s="7"/>
      <c r="F38" s="7"/>
      <c r="I38" s="162"/>
    </row>
    <row r="39" spans="1:9" ht="20.100000000000001" customHeight="1" x14ac:dyDescent="0.25">
      <c r="A39" s="2590" t="s">
        <v>15</v>
      </c>
      <c r="B39" s="2590"/>
      <c r="C39" s="2591"/>
      <c r="D39" s="7"/>
      <c r="E39" s="7"/>
      <c r="F39" s="7"/>
      <c r="I39" s="162"/>
    </row>
    <row r="40" spans="1:9" ht="20.100000000000001" customHeight="1" x14ac:dyDescent="0.25">
      <c r="A40" s="2590" t="s">
        <v>13</v>
      </c>
      <c r="B40" s="2590"/>
      <c r="C40" s="2591"/>
      <c r="D40" s="7"/>
      <c r="E40" s="7"/>
      <c r="F40" s="7"/>
      <c r="I40" s="162"/>
    </row>
    <row r="41" spans="1:9" ht="20.100000000000001" customHeight="1" x14ac:dyDescent="0.25">
      <c r="A41" s="2590"/>
      <c r="B41" s="2590"/>
      <c r="C41" s="2591"/>
      <c r="D41" s="7"/>
      <c r="E41" s="7"/>
      <c r="F41" s="7"/>
      <c r="I41" s="162"/>
    </row>
    <row r="42" spans="1:9" ht="20.100000000000001" customHeight="1" thickBot="1" x14ac:dyDescent="0.3">
      <c r="A42" s="2602"/>
      <c r="B42" s="2602"/>
      <c r="C42" s="2608"/>
      <c r="D42" s="46"/>
      <c r="E42" s="7"/>
      <c r="F42" s="7"/>
      <c r="I42" s="162"/>
    </row>
    <row r="43" spans="1:9" ht="20.100000000000001" customHeight="1" thickBot="1" x14ac:dyDescent="0.3">
      <c r="A43" s="2597" t="s">
        <v>66</v>
      </c>
      <c r="B43" s="2598"/>
      <c r="C43" s="2609"/>
      <c r="D43" s="952"/>
      <c r="E43" s="958"/>
      <c r="F43" s="959"/>
      <c r="I43" s="162"/>
    </row>
    <row r="44" spans="1:9" ht="5.0999999999999996" customHeight="1" thickBot="1" x14ac:dyDescent="0.3">
      <c r="I44" s="162"/>
    </row>
    <row r="45" spans="1:9" ht="20.100000000000001" customHeight="1" thickBot="1" x14ac:dyDescent="0.4">
      <c r="A45" s="2603" t="s">
        <v>492</v>
      </c>
      <c r="B45" s="2604"/>
      <c r="C45" s="2604"/>
      <c r="D45" s="2604"/>
      <c r="E45" s="2604"/>
      <c r="F45" s="2604"/>
      <c r="G45" s="2604"/>
      <c r="H45" s="953" t="s">
        <v>85</v>
      </c>
      <c r="I45" s="243"/>
    </row>
    <row r="46" spans="1:9" ht="5.0999999999999996" customHeight="1" thickBot="1" x14ac:dyDescent="0.3">
      <c r="I46" s="162"/>
    </row>
    <row r="47" spans="1:9" ht="20.100000000000001" customHeight="1" thickBot="1" x14ac:dyDescent="0.3">
      <c r="A47" s="2543" t="s">
        <v>493</v>
      </c>
      <c r="B47" s="2544"/>
      <c r="C47" s="2544"/>
      <c r="D47" s="2544"/>
      <c r="E47" s="2544"/>
      <c r="F47" s="2544"/>
      <c r="G47" s="2544"/>
      <c r="H47" s="2545"/>
      <c r="I47" s="243"/>
    </row>
    <row r="48" spans="1:9" ht="20.100000000000001" customHeight="1" x14ac:dyDescent="0.25">
      <c r="E48" s="2616" t="s">
        <v>505</v>
      </c>
      <c r="F48" s="2616"/>
      <c r="G48" s="2616"/>
      <c r="H48" s="2616"/>
    </row>
    <row r="49" spans="1:19" ht="16.5" thickBot="1" x14ac:dyDescent="0.3">
      <c r="C49" s="11"/>
      <c r="D49" s="11"/>
      <c r="E49" s="380" t="s">
        <v>346</v>
      </c>
      <c r="I49" t="s">
        <v>132</v>
      </c>
      <c r="S49" s="221" t="s">
        <v>164</v>
      </c>
    </row>
    <row r="50" spans="1:19" ht="15" customHeight="1" x14ac:dyDescent="0.25">
      <c r="A50" s="394" t="s">
        <v>348</v>
      </c>
      <c r="D50" s="10"/>
      <c r="E50" s="6"/>
      <c r="I50" s="162"/>
    </row>
    <row r="51" spans="1:19" ht="9.9499999999999993" customHeight="1" thickBot="1" x14ac:dyDescent="0.3">
      <c r="A51" s="394"/>
      <c r="D51" s="10"/>
      <c r="E51" s="6"/>
      <c r="G51" s="2617" t="s">
        <v>506</v>
      </c>
      <c r="H51" s="2617"/>
      <c r="I51" s="162"/>
    </row>
    <row r="52" spans="1:19" ht="15.95" customHeight="1" thickBot="1" x14ac:dyDescent="0.3">
      <c r="A52" s="2543" t="s">
        <v>493</v>
      </c>
      <c r="B52" s="2544"/>
      <c r="C52" s="2544"/>
      <c r="D52" s="2544"/>
      <c r="E52" s="2544"/>
      <c r="F52" s="2544"/>
      <c r="G52" s="2544"/>
      <c r="H52" s="2545"/>
      <c r="I52" s="243"/>
    </row>
    <row r="53" spans="1:19" ht="8.1" customHeight="1" x14ac:dyDescent="0.25">
      <c r="D53" s="10"/>
      <c r="E53" s="6"/>
      <c r="I53" s="162"/>
    </row>
    <row r="54" spans="1:19" ht="15" customHeight="1" x14ac:dyDescent="0.25">
      <c r="A54" s="448" t="s">
        <v>238</v>
      </c>
      <c r="B54" s="448"/>
      <c r="D54" s="10"/>
      <c r="E54" s="6"/>
      <c r="I54" s="162"/>
    </row>
    <row r="55" spans="1:19" ht="5.0999999999999996" customHeight="1" thickBot="1" x14ac:dyDescent="0.3">
      <c r="I55" s="162"/>
    </row>
    <row r="56" spans="1:19" ht="15" customHeight="1" thickBot="1" x14ac:dyDescent="0.3">
      <c r="A56" s="74" t="s">
        <v>19</v>
      </c>
      <c r="B56" s="72"/>
      <c r="C56" s="72" t="s">
        <v>106</v>
      </c>
      <c r="D56" s="73" t="s">
        <v>71</v>
      </c>
      <c r="E56" s="73" t="s">
        <v>81</v>
      </c>
      <c r="F56" t="s">
        <v>300</v>
      </c>
      <c r="G56" s="109"/>
      <c r="I56" s="162"/>
    </row>
    <row r="57" spans="1:19" ht="20.100000000000001" customHeight="1" x14ac:dyDescent="0.25">
      <c r="A57" s="576" t="s">
        <v>110</v>
      </c>
      <c r="B57" s="974"/>
      <c r="C57" s="125" t="s">
        <v>21</v>
      </c>
      <c r="D57" s="975">
        <v>10</v>
      </c>
      <c r="E57" s="224" t="s">
        <v>478</v>
      </c>
      <c r="I57" s="162"/>
    </row>
    <row r="58" spans="1:19" ht="20.100000000000001" customHeight="1" x14ac:dyDescent="0.25">
      <c r="A58" s="146"/>
      <c r="B58" s="532"/>
      <c r="C58" s="98" t="s">
        <v>51</v>
      </c>
      <c r="D58" s="962"/>
      <c r="E58" s="226"/>
      <c r="I58" s="162"/>
    </row>
    <row r="59" spans="1:19" ht="20.100000000000001" customHeight="1" x14ac:dyDescent="0.25">
      <c r="A59" s="146"/>
      <c r="B59" s="532"/>
      <c r="C59" s="98" t="s">
        <v>0</v>
      </c>
      <c r="D59" s="962">
        <v>10</v>
      </c>
      <c r="E59" s="226" t="s">
        <v>478</v>
      </c>
      <c r="I59" s="162"/>
    </row>
    <row r="60" spans="1:19" ht="20.100000000000001" customHeight="1" x14ac:dyDescent="0.25">
      <c r="A60" s="146"/>
      <c r="B60" s="532"/>
      <c r="C60" s="98" t="s">
        <v>24</v>
      </c>
      <c r="D60" s="962"/>
      <c r="E60" s="226"/>
      <c r="I60" s="162"/>
    </row>
    <row r="61" spans="1:19" ht="20.100000000000001" customHeight="1" x14ac:dyDescent="0.25">
      <c r="A61" s="577"/>
      <c r="B61" s="533"/>
      <c r="C61" s="99" t="s">
        <v>1</v>
      </c>
      <c r="D61" s="963">
        <v>5</v>
      </c>
      <c r="E61" s="226" t="s">
        <v>479</v>
      </c>
      <c r="I61" s="162"/>
    </row>
    <row r="62" spans="1:19" ht="20.100000000000001" customHeight="1" x14ac:dyDescent="0.25">
      <c r="A62" s="577" t="s">
        <v>220</v>
      </c>
      <c r="B62" s="533"/>
      <c r="C62" s="99" t="s">
        <v>115</v>
      </c>
      <c r="D62" s="964">
        <v>11.95</v>
      </c>
      <c r="E62" s="229" t="s">
        <v>475</v>
      </c>
      <c r="F62" s="109"/>
      <c r="G62" s="109"/>
      <c r="I62" s="162"/>
    </row>
    <row r="63" spans="1:19" ht="20.100000000000001" customHeight="1" x14ac:dyDescent="0.25">
      <c r="A63" s="577"/>
      <c r="B63" s="533"/>
      <c r="C63" s="99" t="s">
        <v>22</v>
      </c>
      <c r="D63" s="962"/>
      <c r="E63" s="226"/>
      <c r="I63" s="162"/>
    </row>
    <row r="64" spans="1:19" ht="20.100000000000001" customHeight="1" thickBot="1" x14ac:dyDescent="0.3">
      <c r="A64" s="577"/>
      <c r="B64" s="533"/>
      <c r="C64" s="99" t="s">
        <v>116</v>
      </c>
      <c r="D64" s="965">
        <v>37.049999999999997</v>
      </c>
      <c r="E64" s="384" t="s">
        <v>500</v>
      </c>
      <c r="F64" s="109"/>
      <c r="G64" s="109"/>
      <c r="I64" s="162"/>
    </row>
    <row r="65" spans="1:9" ht="20.100000000000001" customHeight="1" x14ac:dyDescent="0.25">
      <c r="A65" s="579" t="s">
        <v>72</v>
      </c>
      <c r="B65" s="534"/>
      <c r="C65" s="102" t="s">
        <v>108</v>
      </c>
      <c r="D65" s="963"/>
      <c r="E65" s="226"/>
      <c r="I65" s="162"/>
    </row>
    <row r="66" spans="1:9" ht="20.100000000000001" customHeight="1" x14ac:dyDescent="0.25">
      <c r="A66" s="41"/>
      <c r="B66" s="3"/>
      <c r="C66" s="102" t="s">
        <v>117</v>
      </c>
      <c r="D66" s="963">
        <v>12.94</v>
      </c>
      <c r="E66" s="229" t="s">
        <v>501</v>
      </c>
      <c r="F66" s="109"/>
      <c r="G66" s="109"/>
      <c r="I66" s="162"/>
    </row>
    <row r="67" spans="1:9" ht="20.100000000000001" customHeight="1" x14ac:dyDescent="0.25">
      <c r="A67" s="391" t="s">
        <v>303</v>
      </c>
      <c r="B67" s="80"/>
      <c r="C67" s="102" t="s">
        <v>118</v>
      </c>
      <c r="D67" s="963">
        <v>10.59</v>
      </c>
      <c r="E67" s="229" t="s">
        <v>474</v>
      </c>
      <c r="F67" s="109"/>
      <c r="G67" s="109"/>
      <c r="I67" s="162"/>
    </row>
    <row r="68" spans="1:9" ht="20.100000000000001" customHeight="1" thickBot="1" x14ac:dyDescent="0.3">
      <c r="A68" s="42"/>
      <c r="B68" s="28"/>
      <c r="C68" s="102" t="s">
        <v>107</v>
      </c>
      <c r="D68" s="963"/>
      <c r="E68" s="226"/>
      <c r="I68" s="162"/>
    </row>
    <row r="69" spans="1:9" ht="20.100000000000001" customHeight="1" x14ac:dyDescent="0.25">
      <c r="A69" s="127" t="s">
        <v>75</v>
      </c>
      <c r="B69" s="675"/>
      <c r="C69" s="102" t="s">
        <v>109</v>
      </c>
      <c r="D69" s="962"/>
      <c r="E69" s="226"/>
      <c r="I69" s="162"/>
    </row>
    <row r="70" spans="1:9" ht="20.100000000000001" customHeight="1" x14ac:dyDescent="0.25">
      <c r="A70" s="29" t="s">
        <v>76</v>
      </c>
      <c r="B70" s="675"/>
      <c r="C70" s="126" t="s">
        <v>77</v>
      </c>
      <c r="D70" s="963"/>
      <c r="E70" s="229"/>
      <c r="H70" s="15"/>
      <c r="I70" s="162"/>
    </row>
    <row r="71" spans="1:9" ht="20.100000000000001" customHeight="1" thickBot="1" x14ac:dyDescent="0.3">
      <c r="A71" s="30"/>
      <c r="B71" s="273"/>
      <c r="C71" s="102" t="s">
        <v>78</v>
      </c>
      <c r="D71" s="963"/>
      <c r="E71" s="226"/>
      <c r="I71" s="162"/>
    </row>
    <row r="72" spans="1:9" ht="20.100000000000001" customHeight="1" thickBot="1" x14ac:dyDescent="0.3">
      <c r="A72" s="557" t="s">
        <v>79</v>
      </c>
      <c r="B72" s="581"/>
      <c r="C72" s="126" t="s">
        <v>1</v>
      </c>
      <c r="D72" s="963"/>
      <c r="E72" s="226"/>
      <c r="I72" s="162"/>
    </row>
    <row r="73" spans="1:9" ht="20.100000000000001" customHeight="1" x14ac:dyDescent="0.25">
      <c r="A73" s="2620" t="s">
        <v>119</v>
      </c>
      <c r="B73" s="2571"/>
      <c r="C73" s="2621"/>
      <c r="D73" s="966"/>
      <c r="E73" s="132"/>
      <c r="I73" s="162"/>
    </row>
    <row r="74" spans="1:9" ht="20.100000000000001" customHeight="1" x14ac:dyDescent="0.25">
      <c r="A74" s="2489"/>
      <c r="B74" s="2490"/>
      <c r="C74" s="2491"/>
      <c r="D74" s="967"/>
      <c r="E74" s="331"/>
      <c r="I74" s="162"/>
    </row>
    <row r="75" spans="1:9" ht="20.100000000000001" customHeight="1" x14ac:dyDescent="0.25">
      <c r="A75" s="2489"/>
      <c r="B75" s="2490"/>
      <c r="C75" s="2491"/>
      <c r="D75" s="967"/>
      <c r="E75" s="331"/>
      <c r="I75" s="162"/>
    </row>
    <row r="76" spans="1:9" ht="20.100000000000001" customHeight="1" thickBot="1" x14ac:dyDescent="0.3">
      <c r="A76" s="2492"/>
      <c r="B76" s="2493"/>
      <c r="C76" s="2494"/>
      <c r="D76" s="968"/>
      <c r="E76" s="330"/>
      <c r="I76" s="162"/>
    </row>
    <row r="77" spans="1:9" ht="20.100000000000001" customHeight="1" thickBot="1" x14ac:dyDescent="0.4">
      <c r="A77" s="2622" t="s">
        <v>503</v>
      </c>
      <c r="B77" s="2623"/>
      <c r="C77" s="2624"/>
      <c r="D77" s="973"/>
      <c r="E77" s="2605" t="s">
        <v>495</v>
      </c>
      <c r="F77" s="2495"/>
      <c r="G77" s="2495"/>
      <c r="H77" s="979" t="s">
        <v>86</v>
      </c>
      <c r="I77" s="243"/>
    </row>
    <row r="78" spans="1:9" ht="5.0999999999999996" customHeight="1" thickBot="1" x14ac:dyDescent="0.3">
      <c r="A78" s="679"/>
      <c r="B78" s="679"/>
      <c r="C78" s="680"/>
      <c r="D78" s="971"/>
      <c r="E78" s="681"/>
      <c r="F78" s="130"/>
      <c r="G78" s="130"/>
      <c r="H78" s="10"/>
      <c r="I78" s="162"/>
    </row>
    <row r="79" spans="1:9" ht="20.100000000000001" customHeight="1" thickBot="1" x14ac:dyDescent="0.3">
      <c r="A79" s="2543" t="s">
        <v>92</v>
      </c>
      <c r="B79" s="2544"/>
      <c r="C79" s="2544"/>
      <c r="D79" s="2544"/>
      <c r="E79" s="2544"/>
      <c r="F79" s="2544"/>
      <c r="G79" s="2544"/>
      <c r="H79" s="2545"/>
      <c r="I79" s="243"/>
    </row>
    <row r="80" spans="1:9" ht="15" customHeight="1" x14ac:dyDescent="0.25">
      <c r="A80" s="679"/>
      <c r="B80" s="679"/>
      <c r="C80" s="680"/>
      <c r="D80" s="676"/>
      <c r="E80" s="681"/>
      <c r="F80" s="130"/>
      <c r="G80" s="130"/>
      <c r="H80" s="10"/>
      <c r="I80" s="162"/>
    </row>
    <row r="81" spans="1:9" ht="15" customHeight="1" thickBot="1" x14ac:dyDescent="0.3">
      <c r="A81" s="394" t="s">
        <v>286</v>
      </c>
    </row>
    <row r="82" spans="1:9" ht="15" customHeight="1" thickBot="1" x14ac:dyDescent="0.3">
      <c r="A82" s="68" t="s">
        <v>88</v>
      </c>
      <c r="B82" s="65"/>
      <c r="C82" s="70" t="s">
        <v>80</v>
      </c>
      <c r="D82" s="92" t="s">
        <v>71</v>
      </c>
      <c r="E82" s="71" t="s">
        <v>81</v>
      </c>
    </row>
    <row r="83" spans="1:9" ht="20.100000000000001" customHeight="1" x14ac:dyDescent="0.25">
      <c r="A83" s="236"/>
      <c r="B83" s="60"/>
      <c r="C83" s="45"/>
      <c r="D83" s="233"/>
      <c r="E83" s="231"/>
    </row>
    <row r="84" spans="1:9" ht="20.100000000000001" customHeight="1" x14ac:dyDescent="0.25">
      <c r="A84" s="237"/>
      <c r="B84" s="3"/>
      <c r="C84" s="7"/>
      <c r="D84" s="211"/>
      <c r="E84" s="226"/>
    </row>
    <row r="85" spans="1:9" ht="20.100000000000001" customHeight="1" thickBot="1" x14ac:dyDescent="0.3">
      <c r="A85" s="237"/>
      <c r="B85" s="3"/>
      <c r="C85" s="7"/>
      <c r="D85" s="211"/>
      <c r="E85" s="226"/>
    </row>
    <row r="86" spans="1:9" ht="20.100000000000001" customHeight="1" thickBot="1" x14ac:dyDescent="0.4">
      <c r="A86" s="2492" t="s">
        <v>502</v>
      </c>
      <c r="B86" s="2493"/>
      <c r="C86" s="2494"/>
      <c r="D86" s="235"/>
      <c r="E86" s="2605" t="s">
        <v>495</v>
      </c>
      <c r="F86" s="2495"/>
      <c r="G86" s="2495"/>
      <c r="H86" s="979" t="s">
        <v>86</v>
      </c>
      <c r="I86" s="243"/>
    </row>
    <row r="87" spans="1:9" ht="5.0999999999999996" customHeight="1" thickBot="1" x14ac:dyDescent="0.3">
      <c r="A87" s="679"/>
      <c r="B87" s="679"/>
      <c r="C87" s="679"/>
      <c r="D87" s="676"/>
      <c r="I87" s="162"/>
    </row>
    <row r="88" spans="1:9" ht="20.100000000000001" customHeight="1" thickBot="1" x14ac:dyDescent="0.3">
      <c r="A88" s="2543" t="s">
        <v>92</v>
      </c>
      <c r="B88" s="2544"/>
      <c r="C88" s="2544"/>
      <c r="D88" s="2544"/>
      <c r="E88" s="2544"/>
      <c r="F88" s="2544"/>
      <c r="G88" s="2544"/>
      <c r="H88" s="2545"/>
      <c r="I88" s="243"/>
    </row>
    <row r="89" spans="1:9" ht="9.9499999999999993" customHeight="1" x14ac:dyDescent="0.25">
      <c r="H89" s="10"/>
      <c r="I89" s="162"/>
    </row>
    <row r="90" spans="1:9" ht="15" customHeight="1" thickBot="1" x14ac:dyDescent="0.3">
      <c r="A90" s="394" t="s">
        <v>233</v>
      </c>
      <c r="H90" s="10"/>
      <c r="I90" s="162"/>
    </row>
    <row r="91" spans="1:9" ht="15" customHeight="1" thickBot="1" x14ac:dyDescent="0.3">
      <c r="A91" s="2625" t="s">
        <v>111</v>
      </c>
      <c r="B91" s="2626"/>
      <c r="C91" s="2626"/>
      <c r="D91" s="944" t="s">
        <v>71</v>
      </c>
      <c r="H91" s="10"/>
      <c r="I91" s="162"/>
    </row>
    <row r="92" spans="1:9" ht="20.100000000000001" customHeight="1" x14ac:dyDescent="0.25">
      <c r="A92" s="2610" t="s">
        <v>0</v>
      </c>
      <c r="B92" s="2611"/>
      <c r="C92" s="2611"/>
      <c r="D92" s="63"/>
      <c r="H92" s="10"/>
      <c r="I92" s="162"/>
    </row>
    <row r="93" spans="1:9" ht="20.100000000000001" customHeight="1" thickBot="1" x14ac:dyDescent="0.3">
      <c r="A93" s="2612" t="s">
        <v>1</v>
      </c>
      <c r="B93" s="2613"/>
      <c r="C93" s="2613"/>
      <c r="D93" s="55"/>
      <c r="H93" s="10"/>
      <c r="I93" s="162"/>
    </row>
    <row r="94" spans="1:9" ht="20.100000000000001" customHeight="1" thickBot="1" x14ac:dyDescent="0.4">
      <c r="A94" s="2614" t="s">
        <v>111</v>
      </c>
      <c r="B94" s="2615"/>
      <c r="C94" s="2615"/>
      <c r="D94" s="124"/>
      <c r="E94" s="2605" t="s">
        <v>495</v>
      </c>
      <c r="F94" s="2495"/>
      <c r="G94" s="2495"/>
      <c r="H94" s="979" t="s">
        <v>86</v>
      </c>
      <c r="I94" s="243"/>
    </row>
    <row r="95" spans="1:9" ht="9.9499999999999993" customHeight="1" thickBot="1" x14ac:dyDescent="0.3">
      <c r="A95" s="674"/>
      <c r="B95" s="674"/>
      <c r="C95" s="674"/>
      <c r="H95" s="10"/>
      <c r="I95" s="162"/>
    </row>
    <row r="96" spans="1:9" ht="20.100000000000001" customHeight="1" thickBot="1" x14ac:dyDescent="0.3">
      <c r="A96" s="2543" t="s">
        <v>504</v>
      </c>
      <c r="B96" s="2544"/>
      <c r="C96" s="2544"/>
      <c r="D96" s="2544"/>
      <c r="E96" s="2544"/>
      <c r="F96" s="2544"/>
      <c r="G96" s="2544"/>
      <c r="H96" s="2545"/>
      <c r="I96" s="243"/>
    </row>
    <row r="97" spans="1:10" ht="5.0999999999999996" customHeight="1" thickBot="1" x14ac:dyDescent="0.3">
      <c r="A97" s="2641"/>
      <c r="B97" s="2641"/>
      <c r="C97" s="2641"/>
      <c r="D97" s="2641"/>
      <c r="E97" s="2641"/>
      <c r="F97" s="2641"/>
      <c r="G97" s="2641"/>
      <c r="H97" s="2641"/>
      <c r="I97" s="980"/>
    </row>
    <row r="98" spans="1:10" ht="20.100000000000001" customHeight="1" thickBot="1" x14ac:dyDescent="0.35">
      <c r="A98" s="982"/>
      <c r="B98" s="982"/>
      <c r="C98" s="2642" t="s">
        <v>532</v>
      </c>
      <c r="D98" s="2642"/>
      <c r="E98" s="2642"/>
      <c r="F98" s="2642"/>
      <c r="G98" s="2642"/>
      <c r="H98" s="2642"/>
      <c r="I98" s="998" t="s">
        <v>513</v>
      </c>
      <c r="J98" s="304"/>
    </row>
    <row r="99" spans="1:10" ht="20.100000000000001" customHeight="1" x14ac:dyDescent="0.25">
      <c r="A99" s="2643" t="s">
        <v>531</v>
      </c>
      <c r="B99" s="2643"/>
      <c r="C99" s="2643"/>
      <c r="D99" s="2643"/>
      <c r="E99" s="982"/>
      <c r="F99" s="982"/>
      <c r="G99" s="982"/>
      <c r="H99" s="982"/>
      <c r="I99" s="997"/>
    </row>
    <row r="100" spans="1:10" ht="15" customHeight="1" x14ac:dyDescent="0.25">
      <c r="A100" s="674"/>
      <c r="B100" s="674"/>
      <c r="C100" s="674"/>
      <c r="H100" s="10"/>
      <c r="I100" s="162"/>
    </row>
    <row r="101" spans="1:10" ht="15" customHeight="1" x14ac:dyDescent="0.25">
      <c r="E101" s="380" t="s">
        <v>346</v>
      </c>
      <c r="I101" t="s">
        <v>134</v>
      </c>
    </row>
    <row r="102" spans="1:10" ht="15" customHeight="1" x14ac:dyDescent="0.25">
      <c r="A102" s="677"/>
      <c r="B102" s="674"/>
      <c r="C102" s="675"/>
      <c r="D102" s="676"/>
      <c r="E102" s="6"/>
      <c r="I102" s="162"/>
    </row>
    <row r="103" spans="1:10" ht="15" customHeight="1" x14ac:dyDescent="0.25">
      <c r="A103" s="2618" t="s">
        <v>507</v>
      </c>
      <c r="B103" s="2618"/>
      <c r="C103" s="2618"/>
      <c r="D103" s="2618"/>
    </row>
    <row r="104" spans="1:10" ht="15" customHeight="1" x14ac:dyDescent="0.25"/>
    <row r="105" spans="1:10" ht="15" customHeight="1" thickBot="1" x14ac:dyDescent="0.3">
      <c r="A105" s="2619" t="s">
        <v>508</v>
      </c>
      <c r="B105" s="2619"/>
      <c r="C105" s="2619"/>
    </row>
    <row r="106" spans="1:10" ht="15" customHeight="1" thickBot="1" x14ac:dyDescent="0.3">
      <c r="A106" s="2629"/>
      <c r="B106" s="2630"/>
      <c r="C106" s="2630"/>
      <c r="D106" s="129"/>
      <c r="E106" s="990" t="s">
        <v>71</v>
      </c>
    </row>
    <row r="107" spans="1:10" ht="20.100000000000001" customHeight="1" x14ac:dyDescent="0.25">
      <c r="A107" s="2591" t="s">
        <v>509</v>
      </c>
      <c r="B107" s="2631"/>
      <c r="C107" s="2631"/>
      <c r="D107" s="986" t="s">
        <v>85</v>
      </c>
      <c r="E107" s="991">
        <v>308.81</v>
      </c>
    </row>
    <row r="108" spans="1:10" ht="20.100000000000001" customHeight="1" x14ac:dyDescent="0.25">
      <c r="A108" s="2634" t="s">
        <v>518</v>
      </c>
      <c r="B108" s="2635"/>
      <c r="C108" s="2635"/>
      <c r="D108" s="986" t="s">
        <v>85</v>
      </c>
      <c r="E108" s="992"/>
      <c r="F108" t="s">
        <v>514</v>
      </c>
    </row>
    <row r="109" spans="1:10" ht="20.100000000000001" customHeight="1" thickBot="1" x14ac:dyDescent="0.3">
      <c r="A109" s="2636" t="s">
        <v>517</v>
      </c>
      <c r="B109" s="2637"/>
      <c r="C109" s="2637"/>
      <c r="D109" s="984" t="s">
        <v>85</v>
      </c>
      <c r="E109" s="993"/>
      <c r="F109" t="s">
        <v>515</v>
      </c>
    </row>
    <row r="110" spans="1:10" ht="20.100000000000001" customHeight="1" thickBot="1" x14ac:dyDescent="0.3">
      <c r="A110" s="2638" t="s">
        <v>510</v>
      </c>
      <c r="B110" s="2639"/>
      <c r="C110" s="2639"/>
      <c r="D110" s="989" t="s">
        <v>513</v>
      </c>
      <c r="E110" s="994"/>
    </row>
    <row r="111" spans="1:10" ht="9.9499999999999993" customHeight="1" thickBot="1" x14ac:dyDescent="0.3">
      <c r="A111" s="2640"/>
      <c r="B111" s="2571"/>
      <c r="C111" s="2571"/>
      <c r="E111" s="51"/>
    </row>
    <row r="112" spans="1:10" ht="15" customHeight="1" thickBot="1" x14ac:dyDescent="0.35">
      <c r="A112" s="2627" t="s">
        <v>511</v>
      </c>
      <c r="B112" s="2628"/>
      <c r="C112" s="2628"/>
      <c r="D112" s="988" t="s">
        <v>86</v>
      </c>
      <c r="E112" s="995">
        <v>223.6</v>
      </c>
    </row>
    <row r="113" spans="1:12" ht="9.9499999999999993" customHeight="1" thickBot="1" x14ac:dyDescent="0.3">
      <c r="A113" s="2640"/>
      <c r="B113" s="2571"/>
      <c r="C113" s="2571"/>
      <c r="E113" s="983"/>
    </row>
    <row r="114" spans="1:12" ht="20.100000000000001" customHeight="1" thickBot="1" x14ac:dyDescent="0.35">
      <c r="A114" s="2627" t="s">
        <v>512</v>
      </c>
      <c r="B114" s="2628"/>
      <c r="C114" s="2628"/>
      <c r="D114" s="987" t="s">
        <v>513</v>
      </c>
      <c r="E114" s="564"/>
      <c r="L114" s="162"/>
    </row>
    <row r="115" spans="1:12" ht="15" customHeight="1" x14ac:dyDescent="0.25">
      <c r="L115" s="162"/>
    </row>
    <row r="116" spans="1:12" ht="15" customHeight="1" x14ac:dyDescent="0.25">
      <c r="L116" s="162"/>
    </row>
    <row r="117" spans="1:12" ht="15" customHeight="1" thickBot="1" x14ac:dyDescent="0.3">
      <c r="A117" s="2619" t="s">
        <v>519</v>
      </c>
      <c r="B117" s="2619"/>
      <c r="C117" s="2619"/>
      <c r="L117" s="162"/>
    </row>
    <row r="118" spans="1:12" ht="15" customHeight="1" thickBot="1" x14ac:dyDescent="0.3">
      <c r="A118" s="2629"/>
      <c r="B118" s="2630"/>
      <c r="C118" s="2630"/>
      <c r="D118" s="129"/>
      <c r="E118" s="990" t="s">
        <v>71</v>
      </c>
      <c r="L118" s="162"/>
    </row>
    <row r="119" spans="1:12" ht="15" customHeight="1" x14ac:dyDescent="0.25">
      <c r="A119" s="2591" t="s">
        <v>521</v>
      </c>
      <c r="B119" s="2631"/>
      <c r="C119" s="2631"/>
      <c r="D119" s="986"/>
      <c r="E119" s="991">
        <v>50</v>
      </c>
      <c r="L119" s="162"/>
    </row>
    <row r="120" spans="1:12" ht="15" customHeight="1" thickBot="1" x14ac:dyDescent="0.3">
      <c r="A120" s="2632" t="s">
        <v>522</v>
      </c>
      <c r="B120" s="2633"/>
      <c r="C120" s="2633"/>
      <c r="D120" s="986" t="s">
        <v>85</v>
      </c>
      <c r="E120" s="992">
        <v>0</v>
      </c>
      <c r="L120" s="162"/>
    </row>
    <row r="121" spans="1:12" ht="15.95" customHeight="1" thickBot="1" x14ac:dyDescent="0.3">
      <c r="A121" s="2638" t="s">
        <v>530</v>
      </c>
      <c r="B121" s="2639"/>
      <c r="C121" s="2639"/>
      <c r="D121" s="989" t="s">
        <v>513</v>
      </c>
      <c r="E121" s="995">
        <v>50</v>
      </c>
    </row>
    <row r="122" spans="1:12" ht="9.9499999999999993" customHeight="1" thickBot="1" x14ac:dyDescent="0.3">
      <c r="A122" s="2640"/>
      <c r="B122" s="2571"/>
      <c r="C122" s="2571"/>
      <c r="E122" s="51"/>
    </row>
    <row r="123" spans="1:12" ht="15" customHeight="1" thickBot="1" x14ac:dyDescent="0.35">
      <c r="A123" s="2627" t="s">
        <v>523</v>
      </c>
      <c r="B123" s="2628"/>
      <c r="C123" s="2628"/>
      <c r="D123" s="988" t="s">
        <v>86</v>
      </c>
      <c r="E123" s="995">
        <v>25</v>
      </c>
    </row>
    <row r="124" spans="1:12" ht="9.9499999999999993" customHeight="1" thickBot="1" x14ac:dyDescent="0.3">
      <c r="A124" s="2640"/>
      <c r="B124" s="2571"/>
      <c r="C124" s="2571"/>
      <c r="E124" s="983"/>
    </row>
    <row r="125" spans="1:12" ht="15" customHeight="1" thickBot="1" x14ac:dyDescent="0.35">
      <c r="A125" s="2627" t="s">
        <v>524</v>
      </c>
      <c r="B125" s="2628"/>
      <c r="C125" s="2628"/>
      <c r="D125" s="987" t="s">
        <v>513</v>
      </c>
      <c r="E125" s="996">
        <v>25</v>
      </c>
    </row>
    <row r="126" spans="1:12" ht="15" customHeight="1" x14ac:dyDescent="0.25"/>
    <row r="127" spans="1:12" ht="15" customHeight="1" x14ac:dyDescent="0.25"/>
    <row r="128" spans="1:12" ht="15" customHeight="1" thickBot="1" x14ac:dyDescent="0.3">
      <c r="A128" s="2619" t="s">
        <v>46</v>
      </c>
      <c r="B128" s="2619"/>
      <c r="C128" s="2619"/>
    </row>
    <row r="129" spans="1:14" ht="15" customHeight="1" thickBot="1" x14ac:dyDescent="0.3">
      <c r="A129" s="2629"/>
      <c r="B129" s="2630"/>
      <c r="C129" s="2630"/>
      <c r="D129" s="129"/>
      <c r="E129" s="990" t="s">
        <v>71</v>
      </c>
    </row>
    <row r="130" spans="1:14" ht="15" customHeight="1" x14ac:dyDescent="0.25">
      <c r="A130" s="2591" t="s">
        <v>525</v>
      </c>
      <c r="B130" s="2631"/>
      <c r="C130" s="2631"/>
      <c r="D130" s="986"/>
      <c r="E130" s="991">
        <v>0</v>
      </c>
    </row>
    <row r="131" spans="1:14" ht="15" customHeight="1" thickBot="1" x14ac:dyDescent="0.3">
      <c r="A131" s="2632" t="s">
        <v>526</v>
      </c>
      <c r="B131" s="2633"/>
      <c r="C131" s="2633"/>
      <c r="D131" s="986" t="s">
        <v>85</v>
      </c>
      <c r="E131" s="992"/>
      <c r="F131" s="109"/>
      <c r="G131" s="109"/>
      <c r="H131" s="10"/>
    </row>
    <row r="132" spans="1:14" ht="15" customHeight="1" thickBot="1" x14ac:dyDescent="0.3">
      <c r="A132" s="2638" t="s">
        <v>527</v>
      </c>
      <c r="B132" s="2639"/>
      <c r="C132" s="2639"/>
      <c r="D132" s="989" t="s">
        <v>513</v>
      </c>
      <c r="E132" s="995">
        <v>0</v>
      </c>
    </row>
    <row r="133" spans="1:14" ht="15" customHeight="1" thickBot="1" x14ac:dyDescent="0.3">
      <c r="A133" s="2640"/>
      <c r="B133" s="2571"/>
      <c r="C133" s="2571"/>
      <c r="E133" s="51"/>
      <c r="H133" s="598"/>
      <c r="I133" s="162"/>
    </row>
    <row r="134" spans="1:14" ht="15.95" customHeight="1" thickBot="1" x14ac:dyDescent="0.35">
      <c r="A134" s="2627" t="s">
        <v>528</v>
      </c>
      <c r="B134" s="2628"/>
      <c r="C134" s="2628"/>
      <c r="D134" s="988" t="s">
        <v>86</v>
      </c>
      <c r="E134" s="995">
        <v>0</v>
      </c>
      <c r="I134" s="162"/>
    </row>
    <row r="135" spans="1:14" ht="15.75" thickBot="1" x14ac:dyDescent="0.3">
      <c r="A135" s="2640"/>
      <c r="B135" s="2571"/>
      <c r="C135" s="2571"/>
      <c r="E135" s="983"/>
      <c r="N135" s="239" t="s">
        <v>165</v>
      </c>
    </row>
    <row r="136" spans="1:14" ht="19.5" thickBot="1" x14ac:dyDescent="0.35">
      <c r="A136" s="2627" t="s">
        <v>529</v>
      </c>
      <c r="B136" s="2628"/>
      <c r="C136" s="2628"/>
      <c r="D136" s="987" t="s">
        <v>513</v>
      </c>
      <c r="E136" s="996">
        <v>0</v>
      </c>
    </row>
    <row r="138" spans="1:14" x14ac:dyDescent="0.25">
      <c r="I138" s="162"/>
    </row>
    <row r="139" spans="1:14" x14ac:dyDescent="0.25">
      <c r="I139" s="162"/>
    </row>
    <row r="140" spans="1:14" ht="15.95" customHeight="1" x14ac:dyDescent="0.25">
      <c r="F140" s="439"/>
      <c r="G140" s="439"/>
      <c r="I140" s="162"/>
    </row>
    <row r="141" spans="1:14" ht="15.95" customHeight="1" x14ac:dyDescent="0.25">
      <c r="I141" s="162"/>
    </row>
    <row r="142" spans="1:14" ht="15.95" customHeight="1" x14ac:dyDescent="0.25">
      <c r="I142" s="162"/>
    </row>
    <row r="143" spans="1:14" ht="15.95" customHeight="1" x14ac:dyDescent="0.25">
      <c r="I143" s="162"/>
    </row>
    <row r="144" spans="1:14" ht="15.95" customHeight="1" x14ac:dyDescent="0.25">
      <c r="I144" s="162"/>
    </row>
    <row r="145" spans="9:9" ht="15.95" customHeight="1" x14ac:dyDescent="0.25">
      <c r="I145" s="162"/>
    </row>
    <row r="146" spans="9:9" ht="15.95" customHeight="1" x14ac:dyDescent="0.25">
      <c r="I146" s="162"/>
    </row>
    <row r="180" spans="3:5" x14ac:dyDescent="0.25">
      <c r="C180" s="6"/>
      <c r="D180" s="6"/>
      <c r="E180" s="6"/>
    </row>
    <row r="181" spans="3:5" x14ac:dyDescent="0.25">
      <c r="C181" s="6"/>
      <c r="D181" s="6"/>
      <c r="E181" s="6"/>
    </row>
    <row r="182" spans="3:5" x14ac:dyDescent="0.25">
      <c r="C182" s="6"/>
      <c r="D182" s="6"/>
      <c r="E182" s="6"/>
    </row>
    <row r="183" spans="3:5" x14ac:dyDescent="0.25">
      <c r="C183" s="6"/>
      <c r="D183" s="6"/>
      <c r="E183" s="6"/>
    </row>
    <row r="184" spans="3:5" x14ac:dyDescent="0.25">
      <c r="C184" s="6"/>
      <c r="D184" s="6"/>
      <c r="E184" s="6"/>
    </row>
    <row r="185" spans="3:5" x14ac:dyDescent="0.25">
      <c r="C185" s="6"/>
      <c r="D185" s="6"/>
      <c r="E185" s="6"/>
    </row>
  </sheetData>
  <sheetProtection selectLockedCells="1"/>
  <mergeCells count="75">
    <mergeCell ref="A134:C134"/>
    <mergeCell ref="A135:C135"/>
    <mergeCell ref="A136:C136"/>
    <mergeCell ref="A97:H97"/>
    <mergeCell ref="C98:H98"/>
    <mergeCell ref="A99:D99"/>
    <mergeCell ref="A128:C128"/>
    <mergeCell ref="A129:C129"/>
    <mergeCell ref="A130:C130"/>
    <mergeCell ref="A131:C131"/>
    <mergeCell ref="A132:C132"/>
    <mergeCell ref="A133:C133"/>
    <mergeCell ref="A121:C121"/>
    <mergeCell ref="A122:C122"/>
    <mergeCell ref="A123:C123"/>
    <mergeCell ref="A124:C124"/>
    <mergeCell ref="A125:C125"/>
    <mergeCell ref="A114:C114"/>
    <mergeCell ref="A106:C106"/>
    <mergeCell ref="A117:C117"/>
    <mergeCell ref="A118:C118"/>
    <mergeCell ref="A119:C119"/>
    <mergeCell ref="A120:C120"/>
    <mergeCell ref="A108:C108"/>
    <mergeCell ref="A109:C109"/>
    <mergeCell ref="A110:C110"/>
    <mergeCell ref="A111:C111"/>
    <mergeCell ref="A112:C112"/>
    <mergeCell ref="A113:C113"/>
    <mergeCell ref="A107:C107"/>
    <mergeCell ref="A52:H52"/>
    <mergeCell ref="E48:H48"/>
    <mergeCell ref="G51:H51"/>
    <mergeCell ref="A103:D103"/>
    <mergeCell ref="A105:C105"/>
    <mergeCell ref="A73:C73"/>
    <mergeCell ref="E77:G77"/>
    <mergeCell ref="E86:G86"/>
    <mergeCell ref="A88:H88"/>
    <mergeCell ref="E94:G94"/>
    <mergeCell ref="A96:H96"/>
    <mergeCell ref="A77:C77"/>
    <mergeCell ref="A74:C74"/>
    <mergeCell ref="A75:C75"/>
    <mergeCell ref="A76:C76"/>
    <mergeCell ref="A91:C91"/>
    <mergeCell ref="A92:C92"/>
    <mergeCell ref="A93:C93"/>
    <mergeCell ref="A94:C94"/>
    <mergeCell ref="A86:C86"/>
    <mergeCell ref="A79:H79"/>
    <mergeCell ref="A47:H47"/>
    <mergeCell ref="A45:G45"/>
    <mergeCell ref="E16:G16"/>
    <mergeCell ref="E24:G24"/>
    <mergeCell ref="A40:C40"/>
    <mergeCell ref="A41:C41"/>
    <mergeCell ref="A42:C42"/>
    <mergeCell ref="A43:C43"/>
    <mergeCell ref="A34:C34"/>
    <mergeCell ref="A35:C35"/>
    <mergeCell ref="A36:C36"/>
    <mergeCell ref="A37:C37"/>
    <mergeCell ref="A38:C38"/>
    <mergeCell ref="A39:C39"/>
    <mergeCell ref="A30:C30"/>
    <mergeCell ref="A33:C33"/>
    <mergeCell ref="A32:C32"/>
    <mergeCell ref="A31:C31"/>
    <mergeCell ref="A18:H18"/>
    <mergeCell ref="A20:C20"/>
    <mergeCell ref="A21:C21"/>
    <mergeCell ref="A22:C22"/>
    <mergeCell ref="A23:C23"/>
    <mergeCell ref="A26:H26"/>
  </mergeCells>
  <pageMargins left="0.25" right="0.25" top="0.25" bottom="0.25" header="0.25" footer="0.25"/>
  <pageSetup scale="80" fitToHeight="0" orientation="portrait" r:id="rId1"/>
  <rowBreaks count="2" manualBreakCount="2">
    <brk id="48" max="16383" man="1"/>
    <brk id="99" max="16383" man="1"/>
  </rowBreaks>
  <colBreaks count="2" manualBreakCount="2">
    <brk id="3" max="1048575" man="1"/>
    <brk id="9" max="1048575" man="1"/>
  </colBreaks>
  <ignoredErrors>
    <ignoredError sqref="I16 I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06C6-97BE-435A-9D8E-C4D9A227F7E8}">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1058-FA78-4149-B522-EF19788FD740}">
  <sheetPr>
    <pageSetUpPr fitToPage="1"/>
  </sheetPr>
  <dimension ref="A1:U171"/>
  <sheetViews>
    <sheetView topLeftCell="A8" zoomScaleNormal="100" workbookViewId="0">
      <selection activeCell="L46" sqref="L46"/>
    </sheetView>
  </sheetViews>
  <sheetFormatPr defaultRowHeight="15" x14ac:dyDescent="0.25"/>
  <cols>
    <col min="1" max="5" width="10.7109375" customWidth="1"/>
    <col min="6" max="6" width="0.85546875" customWidth="1"/>
    <col min="7" max="11" width="10.7109375" customWidth="1"/>
    <col min="12" max="12" width="19.140625" customWidth="1"/>
    <col min="13" max="16" width="10.7109375" customWidth="1"/>
  </cols>
  <sheetData>
    <row r="1" spans="1:11" ht="18.75" x14ac:dyDescent="0.3">
      <c r="E1" s="380" t="s">
        <v>347</v>
      </c>
      <c r="I1" s="18"/>
      <c r="J1" s="166"/>
      <c r="K1" t="s">
        <v>133</v>
      </c>
    </row>
    <row r="2" spans="1:11" x14ac:dyDescent="0.25">
      <c r="A2" s="377"/>
      <c r="B2" s="377"/>
      <c r="C2" s="11"/>
      <c r="D2" s="6"/>
      <c r="E2" s="6"/>
      <c r="J2" s="6"/>
    </row>
    <row r="3" spans="1:11" ht="19.5" thickBot="1" x14ac:dyDescent="0.35">
      <c r="A3" s="164" t="s">
        <v>59</v>
      </c>
      <c r="B3" s="164"/>
      <c r="C3" s="360"/>
      <c r="D3" s="206"/>
      <c r="E3" s="206"/>
      <c r="F3" s="18"/>
      <c r="G3" s="168">
        <v>2019</v>
      </c>
      <c r="H3" s="168"/>
      <c r="J3" s="6"/>
    </row>
    <row r="4" spans="1:11" x14ac:dyDescent="0.25">
      <c r="J4" s="6"/>
    </row>
    <row r="5" spans="1:11" ht="15.75" x14ac:dyDescent="0.25">
      <c r="A5" s="258" t="s">
        <v>64</v>
      </c>
      <c r="B5" s="258"/>
      <c r="C5" s="11"/>
      <c r="D5" s="6"/>
      <c r="E5" s="6"/>
      <c r="J5" s="6"/>
    </row>
    <row r="6" spans="1:11" ht="8.1" customHeight="1" thickBot="1" x14ac:dyDescent="0.35">
      <c r="A6" s="9"/>
      <c r="B6" s="9"/>
      <c r="C6" s="11"/>
      <c r="D6" s="6"/>
      <c r="E6" s="6"/>
      <c r="J6" s="6"/>
    </row>
    <row r="7" spans="1:11" ht="15.75" thickBot="1" x14ac:dyDescent="0.3">
      <c r="A7" s="84" t="s">
        <v>198</v>
      </c>
      <c r="B7" s="523"/>
      <c r="C7" s="56"/>
      <c r="D7" s="359"/>
      <c r="E7" s="358" t="s">
        <v>168</v>
      </c>
      <c r="F7" s="56"/>
      <c r="G7" s="56"/>
      <c r="H7" s="56"/>
      <c r="I7" s="56"/>
      <c r="J7" s="357" t="s">
        <v>203</v>
      </c>
      <c r="K7" s="356"/>
    </row>
    <row r="8" spans="1:11" ht="8.1" customHeight="1" thickBot="1" x14ac:dyDescent="0.3">
      <c r="K8" s="162"/>
    </row>
    <row r="9" spans="1:11" ht="15.75" thickBot="1" x14ac:dyDescent="0.3">
      <c r="A9" s="74" t="s">
        <v>169</v>
      </c>
      <c r="B9" s="82"/>
      <c r="C9" s="82"/>
      <c r="D9" s="73" t="s">
        <v>17</v>
      </c>
      <c r="E9" s="207" t="s">
        <v>99</v>
      </c>
      <c r="G9" s="74" t="s">
        <v>268</v>
      </c>
      <c r="H9" s="82"/>
      <c r="I9" s="82"/>
      <c r="J9" s="72"/>
      <c r="K9" s="162"/>
    </row>
    <row r="10" spans="1:11" ht="15.75" thickBot="1" x14ac:dyDescent="0.3">
      <c r="A10" s="208"/>
      <c r="B10" s="605"/>
      <c r="C10" s="60"/>
      <c r="D10" s="233"/>
      <c r="E10" s="355"/>
      <c r="G10" s="74" t="s">
        <v>63</v>
      </c>
      <c r="H10" s="82"/>
      <c r="I10" s="558" t="s">
        <v>17</v>
      </c>
      <c r="J10" s="271" t="s">
        <v>61</v>
      </c>
      <c r="K10" s="162"/>
    </row>
    <row r="11" spans="1:11" x14ac:dyDescent="0.25">
      <c r="A11" s="237"/>
      <c r="B11" s="135"/>
      <c r="C11" s="3"/>
      <c r="D11" s="211"/>
      <c r="E11" s="354"/>
      <c r="G11" s="208"/>
      <c r="H11" s="60"/>
      <c r="I11" s="228"/>
      <c r="J11" s="231"/>
      <c r="K11" s="162"/>
    </row>
    <row r="12" spans="1:11" x14ac:dyDescent="0.25">
      <c r="A12" s="237"/>
      <c r="B12" s="135"/>
      <c r="C12" s="3"/>
      <c r="D12" s="211"/>
      <c r="E12" s="354"/>
      <c r="G12" s="237"/>
      <c r="H12" s="3"/>
      <c r="I12" s="227"/>
      <c r="J12" s="226"/>
      <c r="K12" s="162"/>
    </row>
    <row r="13" spans="1:11" x14ac:dyDescent="0.25">
      <c r="A13" s="237"/>
      <c r="B13" s="135"/>
      <c r="C13" s="3"/>
      <c r="D13" s="211"/>
      <c r="E13" s="354"/>
      <c r="G13" s="237"/>
      <c r="H13" s="3"/>
      <c r="I13" s="227"/>
      <c r="J13" s="226"/>
      <c r="K13" s="162"/>
    </row>
    <row r="14" spans="1:11" x14ac:dyDescent="0.25">
      <c r="A14" s="237"/>
      <c r="B14" s="135"/>
      <c r="C14" s="3"/>
      <c r="D14" s="211"/>
      <c r="E14" s="354"/>
      <c r="G14" s="237"/>
      <c r="H14" s="3"/>
      <c r="I14" s="227"/>
      <c r="J14" s="226"/>
      <c r="K14" s="162"/>
    </row>
    <row r="15" spans="1:11" x14ac:dyDescent="0.25">
      <c r="A15" s="237"/>
      <c r="B15" s="135"/>
      <c r="C15" s="3"/>
      <c r="D15" s="211"/>
      <c r="E15" s="354"/>
      <c r="G15" s="237"/>
      <c r="H15" s="3"/>
      <c r="I15" s="227"/>
      <c r="J15" s="226"/>
      <c r="K15" s="162"/>
    </row>
    <row r="16" spans="1:11" x14ac:dyDescent="0.25">
      <c r="A16" s="237"/>
      <c r="B16" s="135"/>
      <c r="C16" s="3"/>
      <c r="D16" s="211"/>
      <c r="E16" s="354"/>
      <c r="G16" s="237"/>
      <c r="H16" s="3"/>
      <c r="I16" s="227"/>
      <c r="J16" s="226"/>
      <c r="K16" s="162"/>
    </row>
    <row r="17" spans="1:11" ht="15.75" thickBot="1" x14ac:dyDescent="0.3">
      <c r="A17" s="237"/>
      <c r="B17" s="135"/>
      <c r="C17" s="3"/>
      <c r="D17" s="211"/>
      <c r="E17" s="354"/>
      <c r="G17" s="441"/>
      <c r="H17" s="138"/>
      <c r="I17" s="609"/>
      <c r="J17" s="330"/>
      <c r="K17" s="162"/>
    </row>
    <row r="18" spans="1:11" ht="16.5" thickBot="1" x14ac:dyDescent="0.3">
      <c r="A18" s="353" t="s">
        <v>197</v>
      </c>
      <c r="B18" s="526"/>
      <c r="C18" s="352" t="s">
        <v>86</v>
      </c>
      <c r="D18" s="85"/>
      <c r="E18" s="83"/>
      <c r="K18" s="162"/>
    </row>
    <row r="19" spans="1:11" ht="8.1" customHeight="1" x14ac:dyDescent="0.25">
      <c r="E19" s="6"/>
      <c r="K19" s="162"/>
    </row>
    <row r="20" spans="1:11" ht="15.95" customHeight="1" x14ac:dyDescent="0.25">
      <c r="A20" s="258" t="s">
        <v>65</v>
      </c>
      <c r="B20" s="258"/>
      <c r="C20" s="160"/>
      <c r="D20" s="6"/>
      <c r="E20" s="6"/>
      <c r="K20" s="162"/>
    </row>
    <row r="21" spans="1:11" ht="8.1" customHeight="1" x14ac:dyDescent="0.3">
      <c r="A21" s="9"/>
      <c r="B21" s="9"/>
      <c r="C21" s="24"/>
      <c r="D21" s="6"/>
      <c r="E21" s="6"/>
      <c r="K21" s="162"/>
    </row>
    <row r="22" spans="1:11" ht="15.75" x14ac:dyDescent="0.25">
      <c r="A22" s="590" t="s">
        <v>4</v>
      </c>
      <c r="B22" s="559" t="s">
        <v>164</v>
      </c>
      <c r="C22" s="13" t="s">
        <v>2</v>
      </c>
      <c r="D22" s="12" t="s">
        <v>3</v>
      </c>
      <c r="E22" s="12" t="s">
        <v>16</v>
      </c>
      <c r="K22" s="162"/>
    </row>
    <row r="23" spans="1:11" x14ac:dyDescent="0.25">
      <c r="A23" s="80" t="s">
        <v>269</v>
      </c>
      <c r="B23" s="80"/>
      <c r="C23" s="210"/>
      <c r="D23" s="210"/>
      <c r="E23" s="76"/>
      <c r="K23" s="162"/>
    </row>
    <row r="24" spans="1:11" x14ac:dyDescent="0.25">
      <c r="A24" s="80" t="s">
        <v>6</v>
      </c>
      <c r="B24" s="80"/>
      <c r="C24" s="210"/>
      <c r="D24" s="210"/>
      <c r="E24" s="76"/>
      <c r="K24" s="162"/>
    </row>
    <row r="25" spans="1:11" x14ac:dyDescent="0.25">
      <c r="A25" s="80" t="s">
        <v>14</v>
      </c>
      <c r="B25" s="80"/>
      <c r="C25" s="210"/>
      <c r="D25" s="210"/>
      <c r="E25" s="76"/>
      <c r="K25" s="162"/>
    </row>
    <row r="26" spans="1:11" x14ac:dyDescent="0.25">
      <c r="A26" s="80" t="s">
        <v>9</v>
      </c>
      <c r="B26" s="80"/>
      <c r="C26" s="210"/>
      <c r="D26" s="210"/>
      <c r="E26" s="76"/>
      <c r="K26" s="162"/>
    </row>
    <row r="27" spans="1:11" x14ac:dyDescent="0.25">
      <c r="A27" s="80" t="s">
        <v>270</v>
      </c>
      <c r="B27" s="80"/>
      <c r="C27" s="210"/>
      <c r="D27" s="210"/>
      <c r="E27" s="76"/>
      <c r="K27" s="162"/>
    </row>
    <row r="28" spans="1:11" x14ac:dyDescent="0.25">
      <c r="A28" s="80" t="s">
        <v>10</v>
      </c>
      <c r="B28" s="80"/>
      <c r="C28" s="210"/>
      <c r="D28" s="210"/>
      <c r="E28" s="76"/>
      <c r="K28" s="162"/>
    </row>
    <row r="29" spans="1:11" x14ac:dyDescent="0.25">
      <c r="A29" s="591" t="s">
        <v>275</v>
      </c>
      <c r="B29" s="80"/>
      <c r="C29" s="210"/>
      <c r="D29" s="210"/>
      <c r="E29" s="76"/>
      <c r="K29" s="162"/>
    </row>
    <row r="30" spans="1:11" ht="15.75" thickBot="1" x14ac:dyDescent="0.3">
      <c r="A30" s="80" t="s">
        <v>50</v>
      </c>
      <c r="B30" s="80"/>
      <c r="C30" s="210"/>
      <c r="D30" s="210"/>
      <c r="E30" s="76"/>
      <c r="K30" s="162"/>
    </row>
    <row r="31" spans="1:11" ht="15.75" thickBot="1" x14ac:dyDescent="0.3">
      <c r="A31" s="80" t="s">
        <v>11</v>
      </c>
      <c r="B31" s="80"/>
      <c r="C31" s="210"/>
      <c r="D31" s="210"/>
      <c r="E31" s="76"/>
      <c r="G31" s="350" t="s">
        <v>62</v>
      </c>
      <c r="H31" s="82"/>
      <c r="I31" s="349" t="s">
        <v>100</v>
      </c>
      <c r="J31" s="348" t="s">
        <v>49</v>
      </c>
      <c r="K31" s="162"/>
    </row>
    <row r="32" spans="1:11" x14ac:dyDescent="0.25">
      <c r="A32" s="80" t="s">
        <v>12</v>
      </c>
      <c r="B32" s="80"/>
      <c r="C32" s="210"/>
      <c r="D32" s="210"/>
      <c r="E32" s="76"/>
      <c r="G32" s="236"/>
      <c r="H32" s="135"/>
      <c r="I32" s="213"/>
      <c r="J32" s="212"/>
      <c r="K32" s="162"/>
    </row>
    <row r="33" spans="1:21" x14ac:dyDescent="0.25">
      <c r="A33" s="80" t="s">
        <v>15</v>
      </c>
      <c r="B33" s="80"/>
      <c r="C33" s="210"/>
      <c r="D33" s="210"/>
      <c r="E33" s="76"/>
      <c r="G33" s="237"/>
      <c r="H33" s="135"/>
      <c r="I33" s="213"/>
      <c r="J33" s="212"/>
      <c r="K33" s="162"/>
    </row>
    <row r="34" spans="1:21" x14ac:dyDescent="0.25">
      <c r="A34" s="81" t="s">
        <v>271</v>
      </c>
      <c r="B34" s="81"/>
      <c r="C34" s="210"/>
      <c r="D34" s="210"/>
      <c r="E34" s="76"/>
      <c r="G34" s="237"/>
      <c r="H34" s="135"/>
      <c r="I34" s="213"/>
      <c r="J34" s="212"/>
      <c r="K34" s="162"/>
    </row>
    <row r="35" spans="1:21" x14ac:dyDescent="0.25">
      <c r="A35" s="81" t="s">
        <v>272</v>
      </c>
      <c r="B35" s="81"/>
      <c r="C35" s="214"/>
      <c r="D35" s="214"/>
      <c r="E35" s="76"/>
      <c r="G35" s="237"/>
      <c r="H35" s="605"/>
      <c r="I35" s="215"/>
      <c r="J35" s="212"/>
      <c r="K35" s="162"/>
    </row>
    <row r="36" spans="1:21" ht="15.75" thickBot="1" x14ac:dyDescent="0.3">
      <c r="A36" s="28" t="s">
        <v>67</v>
      </c>
      <c r="B36" s="28"/>
      <c r="C36" s="20"/>
      <c r="D36" s="20"/>
      <c r="E36" s="77"/>
      <c r="G36" s="438" t="s">
        <v>101</v>
      </c>
      <c r="H36" s="553"/>
      <c r="I36" s="54"/>
      <c r="J36" s="257"/>
      <c r="K36" s="162"/>
    </row>
    <row r="37" spans="1:21" x14ac:dyDescent="0.25">
      <c r="A37" s="39" t="s">
        <v>66</v>
      </c>
      <c r="B37" s="39"/>
      <c r="C37" s="216"/>
      <c r="D37" s="217"/>
      <c r="E37" s="218"/>
    </row>
    <row r="38" spans="1:21" ht="8.1" customHeight="1" thickBot="1" x14ac:dyDescent="0.3">
      <c r="K38" s="162"/>
    </row>
    <row r="39" spans="1:21" ht="15.75" thickBot="1" x14ac:dyDescent="0.3">
      <c r="A39" s="562" t="s">
        <v>248</v>
      </c>
      <c r="B39" s="569"/>
      <c r="C39" s="566" t="s">
        <v>226</v>
      </c>
      <c r="D39" s="563" t="s">
        <v>227</v>
      </c>
      <c r="E39" s="564" t="s">
        <v>230</v>
      </c>
      <c r="G39" s="163" t="s">
        <v>138</v>
      </c>
      <c r="K39" s="162"/>
    </row>
    <row r="40" spans="1:21" x14ac:dyDescent="0.25">
      <c r="A40" s="560" t="s">
        <v>145</v>
      </c>
      <c r="B40" s="570"/>
      <c r="C40" s="567">
        <v>689</v>
      </c>
      <c r="D40" s="554"/>
      <c r="E40" s="561"/>
      <c r="F40" s="6"/>
      <c r="G40" s="163" t="s">
        <v>139</v>
      </c>
      <c r="K40" s="162"/>
    </row>
    <row r="41" spans="1:21" x14ac:dyDescent="0.25">
      <c r="A41" s="260" t="s">
        <v>123</v>
      </c>
      <c r="B41" s="571"/>
      <c r="C41" s="568">
        <v>460</v>
      </c>
      <c r="D41" s="555"/>
      <c r="E41" s="556"/>
      <c r="G41" s="163" t="s">
        <v>140</v>
      </c>
      <c r="K41" s="162"/>
    </row>
    <row r="42" spans="1:21" ht="15.75" thickBot="1" x14ac:dyDescent="0.3">
      <c r="A42" s="572" t="s">
        <v>114</v>
      </c>
      <c r="B42" s="573"/>
      <c r="C42" s="417">
        <v>250</v>
      </c>
      <c r="D42" s="565"/>
      <c r="E42" s="469"/>
      <c r="K42" s="162"/>
    </row>
    <row r="43" spans="1:21" x14ac:dyDescent="0.25">
      <c r="A43" s="390" t="s">
        <v>211</v>
      </c>
      <c r="B43" s="575"/>
      <c r="C43" s="414"/>
      <c r="D43" s="415"/>
      <c r="E43" s="59" t="s">
        <v>229</v>
      </c>
      <c r="K43" s="162"/>
    </row>
    <row r="44" spans="1:21" x14ac:dyDescent="0.25">
      <c r="A44" s="263" t="s">
        <v>122</v>
      </c>
      <c r="B44" s="528"/>
      <c r="C44" s="414"/>
      <c r="D44" s="415"/>
      <c r="E44" s="59" t="s">
        <v>229</v>
      </c>
      <c r="F44" s="6"/>
      <c r="K44" s="162"/>
    </row>
    <row r="45" spans="1:21" ht="15.75" thickBot="1" x14ac:dyDescent="0.3">
      <c r="A45" s="340" t="s">
        <v>149</v>
      </c>
      <c r="B45" s="529"/>
      <c r="C45" s="414"/>
      <c r="D45" s="416"/>
      <c r="E45" s="59" t="s">
        <v>229</v>
      </c>
      <c r="F45" s="6"/>
      <c r="K45" s="162"/>
    </row>
    <row r="46" spans="1:21" ht="18.75" x14ac:dyDescent="0.3">
      <c r="C46" s="11"/>
      <c r="D46" s="11"/>
      <c r="E46" s="6"/>
      <c r="G46" s="161"/>
      <c r="H46" s="161"/>
      <c r="K46" s="162"/>
      <c r="U46" s="127" t="s">
        <v>193</v>
      </c>
    </row>
    <row r="47" spans="1:21" ht="16.5" thickBot="1" x14ac:dyDescent="0.3">
      <c r="C47" s="11"/>
      <c r="D47" s="11"/>
      <c r="E47" s="380" t="s">
        <v>346</v>
      </c>
      <c r="K47" t="s">
        <v>132</v>
      </c>
      <c r="U47" s="221" t="s">
        <v>164</v>
      </c>
    </row>
    <row r="48" spans="1:21" ht="15.95" customHeight="1" x14ac:dyDescent="0.25">
      <c r="A48" s="394" t="s">
        <v>348</v>
      </c>
      <c r="D48" s="10"/>
      <c r="E48" s="6"/>
      <c r="I48" s="86"/>
      <c r="K48" s="162"/>
    </row>
    <row r="49" spans="1:11" ht="8.1" customHeight="1" x14ac:dyDescent="0.25">
      <c r="D49" s="10"/>
      <c r="E49" s="6"/>
      <c r="I49" s="86"/>
      <c r="K49" s="162"/>
    </row>
    <row r="50" spans="1:11" ht="15" customHeight="1" x14ac:dyDescent="0.25">
      <c r="A50" s="448" t="s">
        <v>238</v>
      </c>
      <c r="B50" s="448"/>
      <c r="D50" s="10"/>
      <c r="E50" s="6"/>
      <c r="I50" s="86"/>
      <c r="K50" s="162"/>
    </row>
    <row r="51" spans="1:11" ht="5.0999999999999996" customHeight="1" thickBot="1" x14ac:dyDescent="0.3">
      <c r="K51" s="162"/>
    </row>
    <row r="52" spans="1:11" ht="15" customHeight="1" thickBot="1" x14ac:dyDescent="0.3">
      <c r="A52" s="74" t="s">
        <v>19</v>
      </c>
      <c r="B52" s="72"/>
      <c r="C52" s="72" t="s">
        <v>106</v>
      </c>
      <c r="D52" s="73" t="s">
        <v>71</v>
      </c>
      <c r="E52" s="73" t="s">
        <v>81</v>
      </c>
      <c r="G52" t="s">
        <v>300</v>
      </c>
      <c r="H52" s="109"/>
      <c r="K52" s="162"/>
    </row>
    <row r="53" spans="1:11" ht="15" customHeight="1" x14ac:dyDescent="0.25">
      <c r="A53" s="576" t="s">
        <v>110</v>
      </c>
      <c r="B53" s="1"/>
      <c r="C53" s="125" t="s">
        <v>21</v>
      </c>
      <c r="D53" s="223"/>
      <c r="E53" s="224"/>
      <c r="K53" s="162"/>
    </row>
    <row r="54" spans="1:11" ht="15" customHeight="1" x14ac:dyDescent="0.25">
      <c r="A54" s="146"/>
      <c r="B54" s="532"/>
      <c r="C54" s="98" t="s">
        <v>51</v>
      </c>
      <c r="D54" s="225"/>
      <c r="E54" s="226"/>
      <c r="K54" s="162"/>
    </row>
    <row r="55" spans="1:11" ht="15" customHeight="1" x14ac:dyDescent="0.25">
      <c r="A55" s="146"/>
      <c r="B55" s="532"/>
      <c r="C55" s="98" t="s">
        <v>0</v>
      </c>
      <c r="D55" s="225"/>
      <c r="E55" s="226"/>
      <c r="K55" s="162"/>
    </row>
    <row r="56" spans="1:11" ht="15" customHeight="1" x14ac:dyDescent="0.25">
      <c r="A56" s="146"/>
      <c r="B56" s="532"/>
      <c r="C56" s="98" t="s">
        <v>24</v>
      </c>
      <c r="D56" s="225"/>
      <c r="E56" s="226"/>
      <c r="K56" s="162"/>
    </row>
    <row r="57" spans="1:11" ht="15" customHeight="1" x14ac:dyDescent="0.25">
      <c r="A57" s="577"/>
      <c r="B57" s="533"/>
      <c r="C57" s="99" t="s">
        <v>1</v>
      </c>
      <c r="D57" s="227"/>
      <c r="E57" s="226"/>
      <c r="K57" s="162"/>
    </row>
    <row r="58" spans="1:11" ht="15" customHeight="1" x14ac:dyDescent="0.25">
      <c r="A58" s="577" t="s">
        <v>220</v>
      </c>
      <c r="B58" s="533"/>
      <c r="C58" s="99" t="s">
        <v>115</v>
      </c>
      <c r="D58" s="228"/>
      <c r="E58" s="229"/>
      <c r="G58" s="109"/>
      <c r="H58" s="109"/>
      <c r="K58" s="162"/>
    </row>
    <row r="59" spans="1:11" ht="15" customHeight="1" x14ac:dyDescent="0.25">
      <c r="A59" s="577"/>
      <c r="B59" s="533"/>
      <c r="C59" s="99" t="s">
        <v>22</v>
      </c>
      <c r="D59" s="225"/>
      <c r="E59" s="226"/>
      <c r="K59" s="162"/>
    </row>
    <row r="60" spans="1:11" ht="15" customHeight="1" x14ac:dyDescent="0.25">
      <c r="A60" s="577"/>
      <c r="B60" s="533"/>
      <c r="C60" s="99" t="s">
        <v>116</v>
      </c>
      <c r="D60" s="230"/>
      <c r="E60" s="384"/>
      <c r="G60" s="109"/>
      <c r="H60" s="109"/>
      <c r="K60" s="162"/>
    </row>
    <row r="61" spans="1:11" ht="15" customHeight="1" thickBot="1" x14ac:dyDescent="0.3">
      <c r="A61" s="578"/>
      <c r="B61" s="580"/>
      <c r="C61" s="99" t="s">
        <v>73</v>
      </c>
      <c r="D61" s="230"/>
      <c r="E61" s="231"/>
      <c r="K61" s="162"/>
    </row>
    <row r="62" spans="1:11" ht="15" customHeight="1" x14ac:dyDescent="0.25">
      <c r="A62" s="579" t="s">
        <v>72</v>
      </c>
      <c r="B62" s="534"/>
      <c r="C62" s="102" t="s">
        <v>108</v>
      </c>
      <c r="D62" s="227"/>
      <c r="E62" s="226"/>
      <c r="K62" s="162"/>
    </row>
    <row r="63" spans="1:11" ht="15" customHeight="1" x14ac:dyDescent="0.25">
      <c r="A63" s="41"/>
      <c r="B63" s="3"/>
      <c r="C63" s="102" t="s">
        <v>117</v>
      </c>
      <c r="D63" s="227"/>
      <c r="E63" s="229"/>
      <c r="G63" s="109"/>
      <c r="H63" s="109"/>
      <c r="K63" s="162"/>
    </row>
    <row r="64" spans="1:11" ht="15" customHeight="1" x14ac:dyDescent="0.25">
      <c r="A64" s="391" t="s">
        <v>303</v>
      </c>
      <c r="B64" s="80"/>
      <c r="C64" s="102" t="s">
        <v>118</v>
      </c>
      <c r="D64" s="227"/>
      <c r="E64" s="229"/>
      <c r="G64" s="109"/>
      <c r="H64" s="109"/>
      <c r="K64" s="162"/>
    </row>
    <row r="65" spans="1:11" ht="15" customHeight="1" thickBot="1" x14ac:dyDescent="0.3">
      <c r="A65" s="42"/>
      <c r="B65" s="28"/>
      <c r="C65" s="102" t="s">
        <v>107</v>
      </c>
      <c r="D65" s="227"/>
      <c r="E65" s="226"/>
      <c r="K65" s="162"/>
    </row>
    <row r="66" spans="1:11" ht="15" customHeight="1" x14ac:dyDescent="0.25">
      <c r="A66" s="127" t="s">
        <v>75</v>
      </c>
      <c r="C66" s="102" t="s">
        <v>109</v>
      </c>
      <c r="D66" s="225"/>
      <c r="E66" s="226"/>
      <c r="I66" s="10"/>
      <c r="K66" s="162"/>
    </row>
    <row r="67" spans="1:11" ht="15" customHeight="1" thickBot="1" x14ac:dyDescent="0.3">
      <c r="A67" s="30"/>
      <c r="B67" s="273"/>
      <c r="C67" s="102" t="s">
        <v>74</v>
      </c>
      <c r="D67" s="227"/>
      <c r="E67" s="226"/>
      <c r="K67" s="162"/>
    </row>
    <row r="68" spans="1:11" ht="15" customHeight="1" x14ac:dyDescent="0.25">
      <c r="A68" s="29" t="s">
        <v>76</v>
      </c>
      <c r="C68" s="126" t="s">
        <v>77</v>
      </c>
      <c r="D68" s="227"/>
      <c r="E68" s="229"/>
      <c r="J68" s="15"/>
      <c r="K68" s="162"/>
    </row>
    <row r="69" spans="1:11" ht="15" customHeight="1" thickBot="1" x14ac:dyDescent="0.3">
      <c r="A69" s="30"/>
      <c r="B69" s="273"/>
      <c r="C69" s="102" t="s">
        <v>78</v>
      </c>
      <c r="D69" s="227"/>
      <c r="E69" s="226"/>
      <c r="K69" s="162"/>
    </row>
    <row r="70" spans="1:11" ht="15" customHeight="1" thickBot="1" x14ac:dyDescent="0.3">
      <c r="A70" s="557" t="s">
        <v>79</v>
      </c>
      <c r="B70" s="581"/>
      <c r="C70" s="126" t="s">
        <v>1</v>
      </c>
      <c r="D70" s="227"/>
      <c r="E70" s="226"/>
      <c r="K70" s="162"/>
    </row>
    <row r="71" spans="1:11" ht="15" customHeight="1" x14ac:dyDescent="0.25">
      <c r="A71" s="127" t="s">
        <v>119</v>
      </c>
      <c r="C71" s="7"/>
      <c r="D71" s="232"/>
      <c r="E71" s="132"/>
      <c r="K71" s="162"/>
    </row>
    <row r="72" spans="1:11" ht="15" customHeight="1" x14ac:dyDescent="0.25">
      <c r="A72" s="208"/>
      <c r="B72" s="524"/>
      <c r="C72" s="451"/>
      <c r="D72" s="211"/>
      <c r="E72" s="453"/>
      <c r="K72" s="162"/>
    </row>
    <row r="73" spans="1:11" ht="15" customHeight="1" x14ac:dyDescent="0.25">
      <c r="A73" s="237"/>
      <c r="B73" s="525"/>
      <c r="C73" s="452"/>
      <c r="D73" s="211"/>
      <c r="E73" s="454"/>
      <c r="K73" s="162"/>
    </row>
    <row r="74" spans="1:11" ht="15" customHeight="1" x14ac:dyDescent="0.25">
      <c r="A74" s="237"/>
      <c r="B74" s="525"/>
      <c r="C74" s="452"/>
      <c r="D74" s="211"/>
      <c r="E74" s="454"/>
    </row>
    <row r="75" spans="1:11" ht="15" customHeight="1" x14ac:dyDescent="0.25">
      <c r="A75" s="237"/>
      <c r="B75" s="535"/>
      <c r="C75" s="378"/>
      <c r="D75" s="455"/>
      <c r="E75" s="331"/>
      <c r="K75" s="162"/>
    </row>
    <row r="76" spans="1:11" ht="15" customHeight="1" x14ac:dyDescent="0.25">
      <c r="A76" s="237"/>
      <c r="B76" s="535"/>
      <c r="C76" s="378"/>
      <c r="D76" s="234"/>
      <c r="E76" s="331"/>
      <c r="K76" s="162"/>
    </row>
    <row r="77" spans="1:11" ht="15" customHeight="1" x14ac:dyDescent="0.25">
      <c r="A77" s="237"/>
      <c r="B77" s="535"/>
      <c r="C77" s="378"/>
      <c r="D77" s="234"/>
      <c r="E77" s="331"/>
      <c r="K77" s="162"/>
    </row>
    <row r="78" spans="1:11" ht="15" customHeight="1" x14ac:dyDescent="0.25">
      <c r="A78" s="237"/>
      <c r="B78" s="535"/>
      <c r="C78" s="378"/>
      <c r="D78" s="234"/>
      <c r="E78" s="331"/>
      <c r="K78" s="162"/>
    </row>
    <row r="79" spans="1:11" ht="15" customHeight="1" thickBot="1" x14ac:dyDescent="0.3">
      <c r="A79" s="238"/>
      <c r="B79" s="536"/>
      <c r="C79" s="379"/>
      <c r="D79" s="235"/>
      <c r="E79" s="330"/>
      <c r="G79" s="130"/>
      <c r="H79" s="130"/>
      <c r="I79" s="130"/>
      <c r="J79" s="10"/>
      <c r="K79" s="162"/>
    </row>
    <row r="80" spans="1:11" ht="15" customHeight="1" x14ac:dyDescent="0.25">
      <c r="A80" s="679"/>
      <c r="B80" s="679"/>
      <c r="C80" s="680"/>
      <c r="D80" s="676"/>
      <c r="E80" s="681"/>
      <c r="G80" s="130"/>
      <c r="H80" s="130"/>
      <c r="I80" s="130"/>
      <c r="J80" s="10"/>
      <c r="K80" s="162"/>
    </row>
    <row r="81" spans="1:11" ht="15" customHeight="1" thickBot="1" x14ac:dyDescent="0.3">
      <c r="A81" s="394" t="s">
        <v>286</v>
      </c>
      <c r="G81" s="394" t="s">
        <v>233</v>
      </c>
    </row>
    <row r="82" spans="1:11" ht="15" customHeight="1" thickBot="1" x14ac:dyDescent="0.3">
      <c r="A82" s="68" t="s">
        <v>88</v>
      </c>
      <c r="B82" s="65"/>
      <c r="C82" s="70" t="s">
        <v>80</v>
      </c>
      <c r="D82" s="92" t="s">
        <v>71</v>
      </c>
      <c r="E82" s="71" t="s">
        <v>81</v>
      </c>
      <c r="G82" s="136" t="s">
        <v>111</v>
      </c>
      <c r="H82" s="540"/>
      <c r="I82" s="65"/>
      <c r="J82" s="147" t="s">
        <v>17</v>
      </c>
    </row>
    <row r="83" spans="1:11" ht="15" customHeight="1" x14ac:dyDescent="0.25">
      <c r="A83" s="236"/>
      <c r="B83" s="60"/>
      <c r="C83" s="45"/>
      <c r="D83" s="233"/>
      <c r="E83" s="231"/>
      <c r="G83" s="144" t="s">
        <v>0</v>
      </c>
      <c r="H83" s="541"/>
      <c r="I83" s="145"/>
      <c r="J83" s="396"/>
    </row>
    <row r="84" spans="1:11" ht="15" customHeight="1" x14ac:dyDescent="0.25">
      <c r="A84" s="237"/>
      <c r="B84" s="3"/>
      <c r="C84" s="7"/>
      <c r="D84" s="211"/>
      <c r="E84" s="226"/>
      <c r="G84" s="146" t="s">
        <v>1</v>
      </c>
      <c r="H84" s="542"/>
      <c r="I84" s="135"/>
      <c r="J84" s="212"/>
    </row>
    <row r="85" spans="1:11" ht="15" customHeight="1" thickBot="1" x14ac:dyDescent="0.3">
      <c r="A85" s="237"/>
      <c r="B85" s="3"/>
      <c r="C85" s="7"/>
      <c r="D85" s="211"/>
      <c r="E85" s="226"/>
      <c r="G85" s="140" t="s">
        <v>74</v>
      </c>
      <c r="H85" s="543"/>
      <c r="I85" s="138"/>
      <c r="J85" s="470"/>
    </row>
    <row r="86" spans="1:11" ht="15" customHeight="1" thickBot="1" x14ac:dyDescent="0.3">
      <c r="A86" s="238"/>
      <c r="B86" s="28"/>
      <c r="C86" s="23"/>
      <c r="D86" s="235"/>
      <c r="E86" s="330"/>
      <c r="K86" s="162"/>
    </row>
    <row r="87" spans="1:11" ht="15" customHeight="1" x14ac:dyDescent="0.25">
      <c r="J87" s="10"/>
      <c r="K87" s="162"/>
    </row>
    <row r="88" spans="1:11" ht="15" customHeight="1" x14ac:dyDescent="0.25">
      <c r="A88" s="677" t="s">
        <v>349</v>
      </c>
      <c r="B88" s="674"/>
      <c r="C88" s="675"/>
      <c r="D88" s="676"/>
      <c r="K88" s="162"/>
    </row>
    <row r="89" spans="1:11" ht="15" customHeight="1" x14ac:dyDescent="0.25">
      <c r="A89" s="677"/>
      <c r="B89" s="674"/>
      <c r="C89" s="675"/>
      <c r="D89" s="676"/>
      <c r="K89" s="162"/>
    </row>
    <row r="90" spans="1:11" ht="15" customHeight="1" thickBot="1" x14ac:dyDescent="0.3">
      <c r="A90" s="682" t="s">
        <v>264</v>
      </c>
      <c r="B90" s="682"/>
      <c r="C90" s="675"/>
      <c r="D90" s="683"/>
      <c r="K90" s="162"/>
    </row>
    <row r="91" spans="1:11" ht="15" customHeight="1" thickBot="1" x14ac:dyDescent="0.3">
      <c r="A91" s="68" t="s">
        <v>142</v>
      </c>
      <c r="B91" s="65"/>
      <c r="C91" s="65"/>
      <c r="D91" s="480" t="s">
        <v>17</v>
      </c>
      <c r="G91" s="74" t="s">
        <v>93</v>
      </c>
      <c r="H91" s="82"/>
      <c r="I91" s="72"/>
      <c r="J91" s="73"/>
      <c r="K91" s="73" t="s">
        <v>81</v>
      </c>
    </row>
    <row r="92" spans="1:11" ht="15" customHeight="1" x14ac:dyDescent="0.25">
      <c r="A92" s="236"/>
      <c r="B92" s="145"/>
      <c r="C92" s="145"/>
      <c r="D92" s="396"/>
      <c r="G92" s="236"/>
      <c r="H92" s="605"/>
      <c r="I92" s="60"/>
      <c r="J92" s="233"/>
      <c r="K92" s="433"/>
    </row>
    <row r="93" spans="1:11" ht="15" customHeight="1" x14ac:dyDescent="0.25">
      <c r="A93" s="237"/>
      <c r="B93" s="135"/>
      <c r="C93" s="135"/>
      <c r="D93" s="212"/>
      <c r="G93" s="237"/>
      <c r="H93" s="605"/>
      <c r="I93" s="60"/>
      <c r="J93" s="211"/>
      <c r="K93" s="434"/>
    </row>
    <row r="94" spans="1:11" ht="15" customHeight="1" x14ac:dyDescent="0.25">
      <c r="A94" s="237"/>
      <c r="B94" s="135"/>
      <c r="C94" s="135"/>
      <c r="D94" s="212"/>
      <c r="G94" s="237"/>
      <c r="H94" s="135"/>
      <c r="I94" s="3"/>
      <c r="J94" s="211"/>
      <c r="K94" s="434"/>
    </row>
    <row r="95" spans="1:11" ht="15" customHeight="1" thickBot="1" x14ac:dyDescent="0.3">
      <c r="A95" s="441"/>
      <c r="B95" s="138"/>
      <c r="C95" s="138"/>
      <c r="D95" s="309"/>
      <c r="G95" s="30"/>
      <c r="H95" s="138"/>
      <c r="I95" s="138"/>
      <c r="J95" s="684"/>
      <c r="K95" s="62"/>
    </row>
    <row r="96" spans="1:11" ht="15" customHeight="1" x14ac:dyDescent="0.25"/>
    <row r="97" spans="1:14" ht="15" customHeight="1" thickBot="1" x14ac:dyDescent="0.3">
      <c r="A97" s="258" t="s">
        <v>129</v>
      </c>
      <c r="B97" s="258"/>
      <c r="C97" s="15"/>
      <c r="D97" s="15"/>
      <c r="E97" s="15"/>
      <c r="G97" s="258" t="s">
        <v>221</v>
      </c>
      <c r="H97" s="258"/>
    </row>
    <row r="98" spans="1:14" ht="15" customHeight="1" thickBot="1" x14ac:dyDescent="0.3">
      <c r="A98" s="74" t="s">
        <v>95</v>
      </c>
      <c r="B98" s="82"/>
      <c r="C98" s="72"/>
      <c r="D98" s="73" t="s">
        <v>71</v>
      </c>
      <c r="E98" s="73" t="s">
        <v>81</v>
      </c>
      <c r="G98" s="74" t="s">
        <v>212</v>
      </c>
      <c r="H98" s="82"/>
      <c r="I98" s="72"/>
      <c r="J98" s="73" t="s">
        <v>71</v>
      </c>
      <c r="K98" s="73" t="s">
        <v>81</v>
      </c>
    </row>
    <row r="99" spans="1:14" ht="15" customHeight="1" x14ac:dyDescent="0.25">
      <c r="A99" s="236"/>
      <c r="B99" s="605"/>
      <c r="C99" s="60"/>
      <c r="D99" s="233"/>
      <c r="E99" s="433"/>
      <c r="G99" s="236"/>
      <c r="H99" s="605"/>
      <c r="I99" s="60"/>
      <c r="J99" s="233"/>
      <c r="K99" s="395"/>
      <c r="N99" s="162"/>
    </row>
    <row r="100" spans="1:14" ht="15" customHeight="1" x14ac:dyDescent="0.25">
      <c r="A100" s="237"/>
      <c r="B100" s="135"/>
      <c r="C100" s="3"/>
      <c r="D100" s="211"/>
      <c r="E100" s="434"/>
      <c r="G100" s="237"/>
      <c r="H100" s="605"/>
      <c r="I100" s="60"/>
      <c r="J100" s="233"/>
      <c r="K100" s="395"/>
      <c r="N100" s="162"/>
    </row>
    <row r="101" spans="1:14" ht="15" customHeight="1" x14ac:dyDescent="0.25">
      <c r="A101" s="237"/>
      <c r="B101" s="605"/>
      <c r="C101" s="60"/>
      <c r="D101" s="211"/>
      <c r="E101" s="434"/>
      <c r="G101" s="237"/>
      <c r="H101" s="605"/>
      <c r="I101" s="60"/>
      <c r="J101" s="233"/>
      <c r="K101" s="395"/>
      <c r="N101" s="162"/>
    </row>
    <row r="102" spans="1:14" ht="15" customHeight="1" thickBot="1" x14ac:dyDescent="0.3">
      <c r="A102" s="238"/>
      <c r="B102" s="608"/>
      <c r="C102" s="28"/>
      <c r="D102" s="235"/>
      <c r="E102" s="603"/>
      <c r="G102" s="441"/>
      <c r="H102" s="138"/>
      <c r="I102" s="273"/>
      <c r="J102" s="442"/>
      <c r="K102" s="443"/>
      <c r="N102" s="162"/>
    </row>
    <row r="103" spans="1:14" ht="15" customHeight="1" x14ac:dyDescent="0.25">
      <c r="A103" s="674"/>
      <c r="B103" s="674"/>
      <c r="C103" s="675"/>
      <c r="D103" s="676"/>
      <c r="N103" s="162"/>
    </row>
    <row r="104" spans="1:14" ht="15" customHeight="1" x14ac:dyDescent="0.25">
      <c r="B104" s="674"/>
      <c r="C104" s="675"/>
      <c r="D104" s="676"/>
      <c r="N104" s="162"/>
    </row>
    <row r="105" spans="1:14" ht="15" customHeight="1" x14ac:dyDescent="0.25">
      <c r="A105" s="677"/>
      <c r="B105" s="674"/>
      <c r="C105" s="675"/>
      <c r="D105" s="678"/>
      <c r="N105" s="162"/>
    </row>
    <row r="106" spans="1:14" ht="15" customHeight="1" x14ac:dyDescent="0.25">
      <c r="G106" s="109"/>
      <c r="H106" s="109"/>
      <c r="J106" s="10"/>
      <c r="N106" s="162"/>
    </row>
    <row r="107" spans="1:14" ht="15.95" customHeight="1" x14ac:dyDescent="0.25">
      <c r="J107" s="10"/>
    </row>
    <row r="108" spans="1:14" ht="15" customHeight="1" x14ac:dyDescent="0.25"/>
    <row r="109" spans="1:14" ht="15" customHeight="1" x14ac:dyDescent="0.25"/>
    <row r="110" spans="1:14" ht="15" customHeight="1" x14ac:dyDescent="0.25"/>
    <row r="111" spans="1:14" ht="15" customHeight="1" x14ac:dyDescent="0.25">
      <c r="I111" s="10"/>
      <c r="J111" s="10"/>
    </row>
    <row r="112" spans="1:14" ht="15" customHeight="1" x14ac:dyDescent="0.25">
      <c r="E112" s="239"/>
      <c r="I112" s="10"/>
      <c r="J112" s="10"/>
    </row>
    <row r="113" spans="7:16" ht="15" customHeight="1" x14ac:dyDescent="0.25">
      <c r="I113" s="10"/>
      <c r="J113" s="10"/>
    </row>
    <row r="114" spans="7:16" ht="15" customHeight="1" x14ac:dyDescent="0.25">
      <c r="G114" s="109"/>
      <c r="H114" s="109"/>
      <c r="I114" s="10"/>
      <c r="J114" s="10"/>
    </row>
    <row r="115" spans="7:16" ht="15" customHeight="1" x14ac:dyDescent="0.25">
      <c r="G115" s="109"/>
      <c r="H115" s="109"/>
      <c r="I115" s="10"/>
      <c r="J115" s="10"/>
    </row>
    <row r="116" spans="7:16" ht="15" customHeight="1" x14ac:dyDescent="0.25">
      <c r="G116" s="109"/>
      <c r="H116" s="109"/>
      <c r="I116" s="10"/>
      <c r="J116" s="10"/>
    </row>
    <row r="117" spans="7:16" ht="15" customHeight="1" x14ac:dyDescent="0.25">
      <c r="G117" s="109"/>
      <c r="H117" s="109"/>
      <c r="I117" s="10"/>
      <c r="J117" s="10"/>
    </row>
    <row r="118" spans="7:16" ht="15" customHeight="1" x14ac:dyDescent="0.25"/>
    <row r="119" spans="7:16" ht="15" customHeight="1" x14ac:dyDescent="0.25">
      <c r="J119" s="598"/>
      <c r="K119" s="162"/>
    </row>
    <row r="120" spans="7:16" ht="15.95" customHeight="1" x14ac:dyDescent="0.25">
      <c r="K120" s="162"/>
    </row>
    <row r="121" spans="7:16" x14ac:dyDescent="0.25">
      <c r="P121" s="239" t="s">
        <v>165</v>
      </c>
    </row>
    <row r="124" spans="7:16" x14ac:dyDescent="0.25">
      <c r="K124" s="162"/>
    </row>
    <row r="125" spans="7:16" x14ac:dyDescent="0.25">
      <c r="K125" s="162"/>
    </row>
    <row r="126" spans="7:16" ht="15.95" customHeight="1" x14ac:dyDescent="0.25">
      <c r="G126" s="439"/>
      <c r="H126" s="439"/>
      <c r="K126" s="162"/>
    </row>
    <row r="127" spans="7:16" ht="15.95" customHeight="1" x14ac:dyDescent="0.25">
      <c r="K127" s="162"/>
    </row>
    <row r="128" spans="7:16" ht="15.95" customHeight="1" x14ac:dyDescent="0.25">
      <c r="K128" s="162"/>
    </row>
    <row r="129" spans="11:11" ht="15.95" customHeight="1" x14ac:dyDescent="0.25">
      <c r="K129" s="162"/>
    </row>
    <row r="130" spans="11:11" ht="15.95" customHeight="1" x14ac:dyDescent="0.25">
      <c r="K130" s="162"/>
    </row>
    <row r="131" spans="11:11" ht="15.95" customHeight="1" x14ac:dyDescent="0.25">
      <c r="K131" s="162"/>
    </row>
    <row r="132" spans="11:11" ht="15.95" customHeight="1" x14ac:dyDescent="0.25">
      <c r="K132" s="162"/>
    </row>
    <row r="166" spans="3:5" x14ac:dyDescent="0.25">
      <c r="C166" s="6"/>
      <c r="D166" s="6"/>
      <c r="E166" s="6"/>
    </row>
    <row r="167" spans="3:5" x14ac:dyDescent="0.25">
      <c r="C167" s="6"/>
      <c r="D167" s="6"/>
      <c r="E167" s="6"/>
    </row>
    <row r="168" spans="3:5" x14ac:dyDescent="0.25">
      <c r="C168" s="6"/>
      <c r="D168" s="6"/>
      <c r="E168" s="6"/>
    </row>
    <row r="169" spans="3:5" x14ac:dyDescent="0.25">
      <c r="C169" s="6"/>
      <c r="D169" s="6"/>
      <c r="E169" s="6"/>
    </row>
    <row r="170" spans="3:5" x14ac:dyDescent="0.25">
      <c r="C170" s="6"/>
      <c r="D170" s="6"/>
      <c r="E170" s="6"/>
    </row>
    <row r="171" spans="3:5" x14ac:dyDescent="0.25">
      <c r="C171" s="6"/>
      <c r="D171" s="6"/>
      <c r="E171" s="6"/>
    </row>
  </sheetData>
  <sheetProtection selectLockedCells="1"/>
  <pageMargins left="0.25" right="0.25" top="0.25" bottom="0.25" header="0.25" footer="0.25"/>
  <pageSetup scale="94" fitToHeight="0" orientation="portrait" r:id="rId1"/>
  <rowBreaks count="1" manualBreakCount="1">
    <brk id="46" max="10" man="1"/>
  </rowBreaks>
  <colBreaks count="1" manualBreakCount="1">
    <brk id="3" max="101"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774B2-CE9F-49B3-87EC-2DCFF450F1E6}">
  <sheetPr>
    <pageSetUpPr fitToPage="1"/>
  </sheetPr>
  <dimension ref="A1:V301"/>
  <sheetViews>
    <sheetView topLeftCell="A4" zoomScaleNormal="100" workbookViewId="0">
      <selection activeCell="P16" sqref="P16"/>
    </sheetView>
  </sheetViews>
  <sheetFormatPr defaultRowHeight="15" x14ac:dyDescent="0.25"/>
  <cols>
    <col min="1" max="5" width="10.7109375" customWidth="1"/>
    <col min="6" max="6" width="0.85546875" customWidth="1"/>
    <col min="7" max="11" width="10.7109375" customWidth="1"/>
    <col min="12" max="12" width="5.7109375" customWidth="1"/>
    <col min="13" max="16" width="10.7109375" customWidth="1"/>
  </cols>
  <sheetData>
    <row r="1" spans="1:11" ht="18.75" x14ac:dyDescent="0.3">
      <c r="A1" s="164"/>
      <c r="B1" s="164"/>
      <c r="C1" s="166"/>
      <c r="D1" s="166"/>
      <c r="E1" s="167" t="s">
        <v>152</v>
      </c>
    </row>
    <row r="3" spans="1:11" ht="19.5" thickBot="1" x14ac:dyDescent="0.35">
      <c r="A3" s="164" t="s">
        <v>59</v>
      </c>
      <c r="B3" s="164"/>
      <c r="C3" s="376" t="str">
        <f>This_Month</f>
        <v>July - Close</v>
      </c>
      <c r="D3" s="165"/>
      <c r="E3" s="165"/>
      <c r="F3" s="18"/>
      <c r="G3" s="168">
        <v>2019</v>
      </c>
      <c r="H3" s="168"/>
      <c r="K3" s="162"/>
    </row>
    <row r="4" spans="1:11" ht="19.5" thickBot="1" x14ac:dyDescent="0.35">
      <c r="A4" s="164"/>
      <c r="B4" s="164"/>
      <c r="C4" s="171"/>
      <c r="D4" s="166"/>
      <c r="E4" s="166"/>
      <c r="F4" s="18"/>
      <c r="G4" s="168"/>
      <c r="H4" s="168"/>
      <c r="K4" s="162"/>
    </row>
    <row r="5" spans="1:11" ht="16.5" thickBot="1" x14ac:dyDescent="0.3">
      <c r="A5" s="172" t="s">
        <v>201</v>
      </c>
      <c r="B5" s="173"/>
      <c r="C5" s="173"/>
      <c r="D5" s="375">
        <f>D60</f>
        <v>43666</v>
      </c>
      <c r="E5" s="173"/>
      <c r="F5" s="173"/>
      <c r="G5" s="492"/>
      <c r="H5" s="492"/>
      <c r="I5" s="493" t="s">
        <v>203</v>
      </c>
      <c r="J5" s="174">
        <f>K60</f>
        <v>1283.93</v>
      </c>
      <c r="K5" s="162"/>
    </row>
    <row r="6" spans="1:11" ht="19.5" thickBot="1" x14ac:dyDescent="0.3">
      <c r="A6" s="494" t="s">
        <v>158</v>
      </c>
      <c r="B6" s="503"/>
      <c r="C6" s="495"/>
      <c r="D6" s="496" t="s">
        <v>86</v>
      </c>
      <c r="E6" s="497">
        <f>D71</f>
        <v>434.55</v>
      </c>
      <c r="F6" s="175"/>
      <c r="G6" s="176"/>
      <c r="H6" s="176"/>
      <c r="I6" s="177"/>
      <c r="K6" s="162"/>
    </row>
    <row r="7" spans="1:11" ht="16.5" thickBot="1" x14ac:dyDescent="0.3">
      <c r="A7" s="172" t="s">
        <v>159</v>
      </c>
      <c r="B7" s="173"/>
      <c r="C7" s="173"/>
      <c r="D7" s="173"/>
      <c r="E7" s="173"/>
      <c r="F7" s="173"/>
      <c r="G7" s="205"/>
      <c r="H7" s="205"/>
      <c r="I7" s="78"/>
      <c r="J7" s="174">
        <f>J5-E6</f>
        <v>849.38000000000011</v>
      </c>
      <c r="K7" s="162"/>
    </row>
    <row r="8" spans="1:11" x14ac:dyDescent="0.25">
      <c r="A8" s="178" t="s">
        <v>219</v>
      </c>
      <c r="B8" s="179"/>
      <c r="C8" s="179"/>
      <c r="D8" s="180"/>
      <c r="E8" s="181"/>
      <c r="F8" s="177"/>
      <c r="G8" s="182"/>
      <c r="H8" s="182"/>
      <c r="I8" s="177"/>
      <c r="J8" s="177"/>
      <c r="K8" s="183"/>
    </row>
    <row r="9" spans="1:11" x14ac:dyDescent="0.25">
      <c r="A9" s="184" t="s">
        <v>97</v>
      </c>
      <c r="B9" s="197"/>
      <c r="C9" s="177"/>
      <c r="D9" s="185">
        <f>C94</f>
        <v>610.45000000000005</v>
      </c>
      <c r="E9" s="181"/>
      <c r="F9" s="177"/>
      <c r="G9" s="182"/>
      <c r="H9" s="182"/>
      <c r="I9" s="177"/>
      <c r="J9" s="177"/>
      <c r="K9" s="183"/>
    </row>
    <row r="10" spans="1:11" ht="15.75" thickBot="1" x14ac:dyDescent="0.3">
      <c r="A10" s="184" t="s">
        <v>98</v>
      </c>
      <c r="B10" s="197"/>
      <c r="C10" s="177"/>
      <c r="D10" s="185">
        <f>D95</f>
        <v>172.92000000000002</v>
      </c>
      <c r="E10" s="181"/>
      <c r="F10" s="177"/>
      <c r="G10" s="182"/>
      <c r="H10" s="182"/>
      <c r="I10" s="177"/>
      <c r="J10" s="177"/>
      <c r="K10" s="183"/>
    </row>
    <row r="11" spans="1:11" ht="16.5" thickBot="1" x14ac:dyDescent="0.3">
      <c r="A11" s="188" t="s">
        <v>218</v>
      </c>
      <c r="B11" s="189"/>
      <c r="C11" s="189"/>
      <c r="D11" s="190" t="s">
        <v>85</v>
      </c>
      <c r="E11" s="191">
        <f>E96</f>
        <v>783.37000000000012</v>
      </c>
      <c r="F11" s="177"/>
      <c r="G11" s="182"/>
      <c r="H11" s="182"/>
      <c r="I11" s="177"/>
      <c r="J11" s="177"/>
      <c r="K11" s="183"/>
    </row>
    <row r="12" spans="1:11" x14ac:dyDescent="0.25">
      <c r="A12" s="498" t="s">
        <v>160</v>
      </c>
      <c r="B12" s="504"/>
      <c r="C12" s="475"/>
      <c r="D12" s="476"/>
      <c r="E12" s="181"/>
      <c r="F12" s="177"/>
      <c r="G12" s="182"/>
      <c r="H12" s="182"/>
      <c r="I12" s="177"/>
      <c r="J12" s="177"/>
      <c r="K12" s="183"/>
    </row>
    <row r="13" spans="1:11" x14ac:dyDescent="0.25">
      <c r="A13" s="374" t="s">
        <v>45</v>
      </c>
      <c r="B13" s="505"/>
      <c r="C13" s="177"/>
      <c r="D13" s="185">
        <f>H148+H179</f>
        <v>97.53</v>
      </c>
      <c r="E13" s="181"/>
      <c r="F13" s="177"/>
      <c r="G13" s="182"/>
      <c r="H13" s="182"/>
      <c r="I13" s="177"/>
      <c r="J13" s="177"/>
      <c r="K13" s="183"/>
    </row>
    <row r="14" spans="1:11" x14ac:dyDescent="0.25">
      <c r="A14" s="373" t="s">
        <v>155</v>
      </c>
      <c r="B14" s="506"/>
      <c r="C14" s="179"/>
      <c r="D14" s="185">
        <f>I148</f>
        <v>0</v>
      </c>
      <c r="E14" s="181"/>
      <c r="F14" s="177"/>
      <c r="G14" s="182"/>
      <c r="H14" s="182"/>
      <c r="I14" s="177"/>
      <c r="J14" s="177"/>
      <c r="K14" s="183"/>
    </row>
    <row r="15" spans="1:11" x14ac:dyDescent="0.25">
      <c r="A15" s="372" t="s">
        <v>56</v>
      </c>
      <c r="B15" s="507"/>
      <c r="C15" s="371"/>
      <c r="D15" s="185">
        <f>I179</f>
        <v>0</v>
      </c>
      <c r="E15" s="181"/>
      <c r="F15" s="177"/>
      <c r="G15" s="182"/>
      <c r="H15" s="182"/>
      <c r="I15" s="177"/>
      <c r="J15" s="177"/>
      <c r="K15" s="183"/>
    </row>
    <row r="16" spans="1:11" x14ac:dyDescent="0.25">
      <c r="A16" s="370" t="s">
        <v>210</v>
      </c>
      <c r="B16" s="508"/>
      <c r="C16" s="369"/>
      <c r="D16" s="185">
        <f>D257</f>
        <v>223.6</v>
      </c>
      <c r="E16" s="181"/>
      <c r="F16" s="177"/>
      <c r="G16" s="182"/>
      <c r="H16" s="182"/>
      <c r="I16" s="177"/>
      <c r="J16" s="177"/>
      <c r="K16" s="183"/>
    </row>
    <row r="17" spans="1:11" x14ac:dyDescent="0.25">
      <c r="A17" s="368" t="s">
        <v>156</v>
      </c>
      <c r="B17" s="509"/>
      <c r="C17" s="367"/>
      <c r="D17" s="185">
        <f>D228</f>
        <v>25</v>
      </c>
      <c r="E17" s="181"/>
      <c r="F17" s="177"/>
      <c r="G17" s="182"/>
      <c r="H17" s="182"/>
      <c r="I17" s="177"/>
      <c r="J17" s="177"/>
      <c r="K17" s="183"/>
    </row>
    <row r="18" spans="1:11" ht="15.75" thickBot="1" x14ac:dyDescent="0.3">
      <c r="A18" s="366" t="s">
        <v>157</v>
      </c>
      <c r="B18" s="510"/>
      <c r="C18" s="365"/>
      <c r="D18" s="186">
        <f>D242</f>
        <v>0</v>
      </c>
      <c r="E18" s="181"/>
      <c r="F18" s="177"/>
      <c r="G18" s="187"/>
      <c r="H18" s="187"/>
      <c r="I18" s="177"/>
      <c r="J18" s="177"/>
      <c r="K18" s="183"/>
    </row>
    <row r="19" spans="1:11" ht="16.5" thickBot="1" x14ac:dyDescent="0.3">
      <c r="A19" s="192" t="s">
        <v>161</v>
      </c>
      <c r="B19" s="193"/>
      <c r="C19" s="193"/>
      <c r="D19" s="194" t="s">
        <v>86</v>
      </c>
      <c r="E19" s="174">
        <f>SUM(D13:D18)</f>
        <v>346.13</v>
      </c>
      <c r="F19" s="177"/>
      <c r="G19" s="182"/>
      <c r="H19" s="182"/>
      <c r="I19" s="177"/>
      <c r="J19" s="177"/>
      <c r="K19" s="183"/>
    </row>
    <row r="20" spans="1:11" ht="16.5" thickBot="1" x14ac:dyDescent="0.3">
      <c r="G20" s="201"/>
      <c r="H20" s="201"/>
      <c r="K20" s="183"/>
    </row>
    <row r="21" spans="1:11" ht="16.5" thickBot="1" x14ac:dyDescent="0.3">
      <c r="A21" s="172" t="s">
        <v>102</v>
      </c>
      <c r="B21" s="173"/>
      <c r="C21" s="173"/>
      <c r="D21" s="195"/>
      <c r="E21" s="173"/>
      <c r="F21" s="173"/>
      <c r="G21" s="205"/>
      <c r="H21" s="205"/>
      <c r="I21" s="56"/>
      <c r="J21" s="191">
        <f>J7+E11-E19</f>
        <v>1286.6200000000003</v>
      </c>
      <c r="K21" s="183"/>
    </row>
    <row r="22" spans="1:11" ht="16.5" thickBot="1" x14ac:dyDescent="0.3">
      <c r="J22" s="201"/>
      <c r="K22" s="183"/>
    </row>
    <row r="23" spans="1:11" ht="16.5" thickBot="1" x14ac:dyDescent="0.3">
      <c r="A23" s="478" t="s">
        <v>252</v>
      </c>
      <c r="B23" s="511"/>
      <c r="C23" s="477"/>
      <c r="D23" s="500"/>
      <c r="E23" s="499">
        <f>D197</f>
        <v>42.4</v>
      </c>
      <c r="G23" s="201"/>
      <c r="H23" s="201"/>
      <c r="K23" s="183"/>
    </row>
    <row r="24" spans="1:11" ht="16.5" thickBot="1" x14ac:dyDescent="0.3">
      <c r="A24" s="364" t="s">
        <v>267</v>
      </c>
      <c r="B24" s="512"/>
      <c r="C24" s="363"/>
      <c r="D24" s="501"/>
      <c r="E24" s="502">
        <f>D236</f>
        <v>1.4921397450962104E-13</v>
      </c>
      <c r="G24" s="201"/>
      <c r="H24" s="201"/>
      <c r="K24" s="183"/>
    </row>
    <row r="25" spans="1:11" ht="15.75" x14ac:dyDescent="0.25">
      <c r="G25" s="201"/>
      <c r="H25" s="201"/>
      <c r="K25" s="183"/>
    </row>
    <row r="26" spans="1:11" ht="16.5" thickBot="1" x14ac:dyDescent="0.3">
      <c r="A26" s="258" t="s">
        <v>258</v>
      </c>
      <c r="B26" s="258"/>
      <c r="E26" s="6"/>
      <c r="G26" s="151"/>
      <c r="H26" s="151"/>
      <c r="K26" s="183"/>
    </row>
    <row r="27" spans="1:11" ht="15.75" thickBot="1" x14ac:dyDescent="0.3">
      <c r="A27" s="582" t="s">
        <v>68</v>
      </c>
      <c r="B27" s="401"/>
      <c r="C27" s="94" t="s">
        <v>58</v>
      </c>
      <c r="D27" s="402" t="s">
        <v>126</v>
      </c>
      <c r="E27" s="403" t="s">
        <v>127</v>
      </c>
      <c r="G27" s="611" t="s">
        <v>243</v>
      </c>
      <c r="H27" s="610" t="s">
        <v>308</v>
      </c>
      <c r="I27" s="618" t="s">
        <v>309</v>
      </c>
      <c r="J27" s="612"/>
    </row>
    <row r="28" spans="1:11" x14ac:dyDescent="0.25">
      <c r="A28" s="399" t="s">
        <v>155</v>
      </c>
      <c r="B28" s="513"/>
      <c r="C28" s="79">
        <v>689</v>
      </c>
      <c r="D28" s="400">
        <f>D101</f>
        <v>480.1</v>
      </c>
      <c r="E28" s="411">
        <f>D154</f>
        <v>689</v>
      </c>
      <c r="G28" s="613">
        <f>C28-E28</f>
        <v>0</v>
      </c>
      <c r="H28" s="614">
        <f>E28/C28</f>
        <v>1</v>
      </c>
      <c r="I28" s="612" t="s">
        <v>535</v>
      </c>
    </row>
    <row r="29" spans="1:11" x14ac:dyDescent="0.25">
      <c r="A29" s="306" t="s">
        <v>56</v>
      </c>
      <c r="B29" s="514"/>
      <c r="C29" s="79">
        <v>460</v>
      </c>
      <c r="D29" s="398">
        <f>D102</f>
        <v>0</v>
      </c>
      <c r="E29" s="412">
        <f>D185</f>
        <v>272.08999999999997</v>
      </c>
      <c r="G29" s="615">
        <f>C29-E29</f>
        <v>187.91000000000003</v>
      </c>
      <c r="H29" s="614">
        <f>E29/C29</f>
        <v>0.59149999999999991</v>
      </c>
      <c r="I29" s="612"/>
      <c r="J29" s="151"/>
    </row>
    <row r="30" spans="1:11" ht="15.75" thickBot="1" x14ac:dyDescent="0.3">
      <c r="A30" s="404" t="s">
        <v>57</v>
      </c>
      <c r="B30" s="515"/>
      <c r="C30" s="405">
        <v>250</v>
      </c>
      <c r="D30" s="406">
        <f>D103</f>
        <v>0</v>
      </c>
      <c r="E30" s="413">
        <f>D204</f>
        <v>0</v>
      </c>
      <c r="G30" s="616">
        <f>C30-E30</f>
        <v>250</v>
      </c>
      <c r="H30" s="617">
        <f>E30/C30</f>
        <v>0</v>
      </c>
      <c r="I30" s="612" t="s">
        <v>356</v>
      </c>
      <c r="J30" s="151"/>
    </row>
    <row r="31" spans="1:11" ht="15.75" thickBot="1" x14ac:dyDescent="0.3">
      <c r="A31" s="407" t="s">
        <v>60</v>
      </c>
      <c r="B31" s="516"/>
      <c r="C31" s="408">
        <f>SUM(C28:C30)</f>
        <v>1399</v>
      </c>
      <c r="D31" s="409">
        <f>SUM(D28:D30)</f>
        <v>480.1</v>
      </c>
      <c r="E31" s="410">
        <f>SUM(E28:E30)</f>
        <v>961.08999999999992</v>
      </c>
      <c r="G31" s="43">
        <f>C31-E31</f>
        <v>437.91000000000008</v>
      </c>
      <c r="H31" s="11"/>
      <c r="I31" s="612"/>
    </row>
    <row r="32" spans="1:11" ht="5.0999999999999996" customHeight="1" thickBot="1" x14ac:dyDescent="0.35">
      <c r="A32" s="9"/>
      <c r="B32" s="9"/>
      <c r="E32" s="6"/>
      <c r="G32" s="151"/>
      <c r="H32" s="151"/>
    </row>
    <row r="33" spans="1:11" ht="15.75" thickBot="1" x14ac:dyDescent="0.3">
      <c r="A33" s="421" t="s">
        <v>82</v>
      </c>
      <c r="B33" s="517"/>
      <c r="C33" s="422"/>
      <c r="D33" s="418" t="s">
        <v>126</v>
      </c>
      <c r="E33" s="155" t="s">
        <v>127</v>
      </c>
    </row>
    <row r="34" spans="1:11" ht="15.75" thickBot="1" x14ac:dyDescent="0.3">
      <c r="A34" s="423" t="s">
        <v>214</v>
      </c>
      <c r="B34" s="518"/>
      <c r="C34" s="424"/>
      <c r="D34" s="419">
        <f>D104</f>
        <v>308.81</v>
      </c>
      <c r="E34" s="61">
        <f>D258</f>
        <v>300.52999999999997</v>
      </c>
      <c r="F34" s="151"/>
    </row>
    <row r="35" spans="1:11" ht="15.75" thickBot="1" x14ac:dyDescent="0.3">
      <c r="A35" s="425" t="s">
        <v>69</v>
      </c>
      <c r="B35" s="519"/>
      <c r="C35" s="430"/>
      <c r="D35" s="419">
        <f>D105</f>
        <v>50</v>
      </c>
      <c r="E35" s="32">
        <f>D229</f>
        <v>25</v>
      </c>
      <c r="F35" s="151"/>
      <c r="J35" s="183"/>
    </row>
    <row r="36" spans="1:11" ht="15.75" thickBot="1" x14ac:dyDescent="0.3">
      <c r="A36" s="426" t="s">
        <v>46</v>
      </c>
      <c r="B36" s="520"/>
      <c r="C36" s="427"/>
      <c r="D36" s="419">
        <f>D106</f>
        <v>0</v>
      </c>
      <c r="E36" s="37">
        <f>D243</f>
        <v>1.4921397450962104E-13</v>
      </c>
      <c r="K36" s="183"/>
    </row>
    <row r="37" spans="1:11" ht="15.75" thickBot="1" x14ac:dyDescent="0.3">
      <c r="A37" s="428" t="s">
        <v>70</v>
      </c>
      <c r="B37" s="521"/>
      <c r="C37" s="429"/>
      <c r="D37" s="93">
        <f>SUM(D34:D36)</f>
        <v>358.81</v>
      </c>
      <c r="E37" s="33">
        <f>SUM(E34:E36)</f>
        <v>325.53000000000014</v>
      </c>
      <c r="K37" s="183"/>
    </row>
    <row r="38" spans="1:11" ht="15.75" thickBot="1" x14ac:dyDescent="0.3">
      <c r="A38" s="153"/>
      <c r="B38" s="153"/>
      <c r="C38" s="10"/>
      <c r="D38" s="10"/>
      <c r="E38" s="11"/>
      <c r="K38" s="183"/>
    </row>
    <row r="39" spans="1:11" ht="16.5" thickBot="1" x14ac:dyDescent="0.3">
      <c r="A39" s="487" t="s">
        <v>131</v>
      </c>
      <c r="B39" s="522"/>
      <c r="C39" s="488"/>
      <c r="D39" s="489"/>
      <c r="E39" s="489"/>
      <c r="F39" s="490"/>
      <c r="G39" s="491"/>
      <c r="H39" s="491"/>
      <c r="I39" s="362" t="s">
        <v>200</v>
      </c>
      <c r="J39" s="361" t="s">
        <v>199</v>
      </c>
      <c r="K39" s="183"/>
    </row>
    <row r="40" spans="1:11" ht="15.75" thickBot="1" x14ac:dyDescent="0.3">
      <c r="A40" s="197"/>
      <c r="B40" s="197"/>
      <c r="C40" s="177"/>
      <c r="F40" s="177"/>
      <c r="G40" s="196"/>
      <c r="H40" s="196"/>
      <c r="I40" s="198">
        <f>C31+E37</f>
        <v>1724.5300000000002</v>
      </c>
      <c r="J40" s="199">
        <f>E31+E37</f>
        <v>1286.6200000000001</v>
      </c>
      <c r="K40" s="183"/>
    </row>
    <row r="42" spans="1:11" ht="16.5" thickBot="1" x14ac:dyDescent="0.3">
      <c r="A42" s="200"/>
      <c r="B42" s="200"/>
      <c r="C42" s="200"/>
      <c r="D42" s="200"/>
      <c r="E42" s="200"/>
      <c r="F42" s="200"/>
      <c r="G42" s="177"/>
      <c r="H42" s="177"/>
      <c r="I42" s="201"/>
      <c r="J42" s="177"/>
      <c r="K42" s="183"/>
    </row>
    <row r="43" spans="1:11" ht="16.5" thickBot="1" x14ac:dyDescent="0.3">
      <c r="A43" s="172" t="s">
        <v>299</v>
      </c>
      <c r="B43" s="173"/>
      <c r="C43" s="173"/>
      <c r="D43" s="202"/>
      <c r="E43" s="173"/>
      <c r="F43" s="173"/>
      <c r="G43" s="205"/>
      <c r="H43" s="205"/>
      <c r="I43" s="78"/>
      <c r="J43" s="191">
        <f>J245</f>
        <v>0</v>
      </c>
      <c r="K43" s="203"/>
    </row>
    <row r="44" spans="1:11" x14ac:dyDescent="0.25">
      <c r="A44" s="51" t="s">
        <v>162</v>
      </c>
      <c r="B44" s="51"/>
      <c r="C44" s="163"/>
      <c r="D44" s="6"/>
      <c r="E44" s="11"/>
    </row>
    <row r="47" spans="1:11" x14ac:dyDescent="0.25">
      <c r="A47" t="s">
        <v>208</v>
      </c>
    </row>
    <row r="48" spans="1:11" ht="3.95" customHeight="1" x14ac:dyDescent="0.25"/>
    <row r="49" spans="1:11" x14ac:dyDescent="0.25">
      <c r="A49" t="s">
        <v>207</v>
      </c>
    </row>
    <row r="50" spans="1:11" x14ac:dyDescent="0.25">
      <c r="A50" t="s">
        <v>209</v>
      </c>
    </row>
    <row r="54" spans="1:11" ht="18.75" x14ac:dyDescent="0.3">
      <c r="E54" s="380" t="s">
        <v>144</v>
      </c>
      <c r="I54" s="18"/>
      <c r="J54" s="166"/>
      <c r="K54" t="s">
        <v>133</v>
      </c>
    </row>
    <row r="55" spans="1:11" x14ac:dyDescent="0.25">
      <c r="A55" s="377"/>
      <c r="B55" s="377"/>
      <c r="C55" s="11"/>
      <c r="D55" s="6"/>
      <c r="E55" s="6"/>
      <c r="J55" s="6"/>
    </row>
    <row r="56" spans="1:11" ht="19.5" thickBot="1" x14ac:dyDescent="0.35">
      <c r="A56" s="164" t="s">
        <v>59</v>
      </c>
      <c r="B56" s="164"/>
      <c r="C56" s="360" t="s">
        <v>534</v>
      </c>
      <c r="D56" s="206"/>
      <c r="E56" s="206"/>
      <c r="F56" s="18"/>
      <c r="G56" s="168">
        <v>2019</v>
      </c>
      <c r="H56" s="168"/>
      <c r="J56" s="6"/>
    </row>
    <row r="57" spans="1:11" x14ac:dyDescent="0.25">
      <c r="J57" s="6"/>
    </row>
    <row r="58" spans="1:11" ht="15.75" x14ac:dyDescent="0.25">
      <c r="A58" s="258" t="s">
        <v>64</v>
      </c>
      <c r="B58" s="258"/>
      <c r="C58" s="11"/>
      <c r="D58" s="6"/>
      <c r="E58" s="6"/>
      <c r="J58" s="6"/>
    </row>
    <row r="59" spans="1:11" ht="8.1" customHeight="1" thickBot="1" x14ac:dyDescent="0.35">
      <c r="A59" s="9"/>
      <c r="B59" s="9"/>
      <c r="C59" s="11"/>
      <c r="D59" s="6"/>
      <c r="E59" s="6"/>
      <c r="J59" s="6"/>
    </row>
    <row r="60" spans="1:11" ht="15.75" thickBot="1" x14ac:dyDescent="0.3">
      <c r="A60" s="84" t="s">
        <v>198</v>
      </c>
      <c r="B60" s="523"/>
      <c r="C60" s="56"/>
      <c r="D60" s="359">
        <v>43666</v>
      </c>
      <c r="E60" s="358"/>
      <c r="F60" s="56"/>
      <c r="G60" s="56"/>
      <c r="H60" s="56"/>
      <c r="I60" s="56"/>
      <c r="J60" s="357" t="s">
        <v>203</v>
      </c>
      <c r="K60" s="356">
        <v>1283.93</v>
      </c>
    </row>
    <row r="61" spans="1:11" ht="8.1" customHeight="1" thickBot="1" x14ac:dyDescent="0.3">
      <c r="K61" s="162"/>
    </row>
    <row r="62" spans="1:11" ht="15.75" thickBot="1" x14ac:dyDescent="0.3">
      <c r="A62" s="74" t="s">
        <v>169</v>
      </c>
      <c r="B62" s="82"/>
      <c r="C62" s="82"/>
      <c r="D62" s="73" t="s">
        <v>17</v>
      </c>
      <c r="E62" s="207" t="s">
        <v>99</v>
      </c>
      <c r="G62" s="74" t="s">
        <v>268</v>
      </c>
      <c r="H62" s="82"/>
      <c r="I62" s="82"/>
      <c r="J62" s="72"/>
      <c r="K62" s="162"/>
    </row>
    <row r="63" spans="1:11" ht="15.75" thickBot="1" x14ac:dyDescent="0.3">
      <c r="A63" s="208" t="s">
        <v>466</v>
      </c>
      <c r="B63" s="605"/>
      <c r="C63" s="60"/>
      <c r="D63" s="233">
        <v>5</v>
      </c>
      <c r="E63" s="355" t="s">
        <v>223</v>
      </c>
      <c r="G63" s="74" t="s">
        <v>63</v>
      </c>
      <c r="H63" s="82"/>
      <c r="I63" s="558" t="s">
        <v>17</v>
      </c>
      <c r="J63" s="271" t="s">
        <v>61</v>
      </c>
      <c r="K63" s="162"/>
    </row>
    <row r="64" spans="1:11" x14ac:dyDescent="0.25">
      <c r="A64" s="237" t="s">
        <v>467</v>
      </c>
      <c r="B64" s="135"/>
      <c r="C64" s="3"/>
      <c r="D64" s="211">
        <v>5</v>
      </c>
      <c r="E64" s="354" t="s">
        <v>225</v>
      </c>
      <c r="G64" s="208"/>
      <c r="H64" s="60"/>
      <c r="I64" s="228"/>
      <c r="J64" s="231"/>
      <c r="K64" s="162"/>
    </row>
    <row r="65" spans="1:11" x14ac:dyDescent="0.25">
      <c r="A65" s="237" t="s">
        <v>470</v>
      </c>
      <c r="B65" s="135"/>
      <c r="C65" s="3"/>
      <c r="D65" s="211">
        <v>424.55</v>
      </c>
      <c r="E65" s="354" t="s">
        <v>468</v>
      </c>
      <c r="G65" s="237"/>
      <c r="H65" s="3"/>
      <c r="I65" s="227"/>
      <c r="J65" s="226"/>
      <c r="K65" s="162"/>
    </row>
    <row r="66" spans="1:11" x14ac:dyDescent="0.25">
      <c r="A66" s="237"/>
      <c r="B66" s="135"/>
      <c r="C66" s="3"/>
      <c r="D66" s="211"/>
      <c r="E66" s="354"/>
      <c r="G66" s="237"/>
      <c r="H66" s="3"/>
      <c r="I66" s="227"/>
      <c r="J66" s="226"/>
      <c r="K66" s="162"/>
    </row>
    <row r="67" spans="1:11" x14ac:dyDescent="0.25">
      <c r="A67" s="237"/>
      <c r="B67" s="135"/>
      <c r="C67" s="3"/>
      <c r="D67" s="211"/>
      <c r="E67" s="354"/>
      <c r="G67" s="237"/>
      <c r="H67" s="3"/>
      <c r="I67" s="227"/>
      <c r="J67" s="226"/>
      <c r="K67" s="162"/>
    </row>
    <row r="68" spans="1:11" x14ac:dyDescent="0.25">
      <c r="A68" s="237"/>
      <c r="B68" s="135"/>
      <c r="C68" s="3"/>
      <c r="D68" s="211"/>
      <c r="E68" s="354"/>
      <c r="G68" s="237"/>
      <c r="H68" s="3"/>
      <c r="I68" s="227"/>
      <c r="J68" s="226"/>
      <c r="K68" s="162"/>
    </row>
    <row r="69" spans="1:11" x14ac:dyDescent="0.25">
      <c r="A69" s="237"/>
      <c r="B69" s="135"/>
      <c r="C69" s="3"/>
      <c r="D69" s="211"/>
      <c r="E69" s="354"/>
      <c r="G69" s="237"/>
      <c r="H69" s="3"/>
      <c r="I69" s="227"/>
      <c r="J69" s="226"/>
      <c r="K69" s="162"/>
    </row>
    <row r="70" spans="1:11" ht="15.75" thickBot="1" x14ac:dyDescent="0.3">
      <c r="A70" s="237"/>
      <c r="B70" s="135"/>
      <c r="C70" s="3"/>
      <c r="D70" s="211"/>
      <c r="E70" s="354"/>
      <c r="G70" s="441"/>
      <c r="H70" s="138"/>
      <c r="I70" s="609"/>
      <c r="J70" s="330"/>
      <c r="K70" s="162"/>
    </row>
    <row r="71" spans="1:11" ht="16.5" thickBot="1" x14ac:dyDescent="0.3">
      <c r="A71" s="353" t="s">
        <v>197</v>
      </c>
      <c r="B71" s="526"/>
      <c r="C71" s="352" t="s">
        <v>86</v>
      </c>
      <c r="D71" s="85">
        <f>SUM(D63:D70)</f>
        <v>434.55</v>
      </c>
      <c r="E71" s="83"/>
      <c r="K71" s="162"/>
    </row>
    <row r="72" spans="1:11" ht="8.1" customHeight="1" thickBot="1" x14ac:dyDescent="0.3">
      <c r="K72" s="162"/>
    </row>
    <row r="73" spans="1:11" ht="15.75" thickBot="1" x14ac:dyDescent="0.3">
      <c r="A73" s="22" t="s">
        <v>196</v>
      </c>
      <c r="B73" s="56"/>
      <c r="C73" s="56"/>
      <c r="D73" s="56"/>
      <c r="E73" s="351"/>
      <c r="F73" s="56"/>
      <c r="G73" s="56"/>
      <c r="H73" s="56"/>
      <c r="I73" s="56"/>
      <c r="J73" s="78"/>
      <c r="K73" s="33">
        <f>K60-D71</f>
        <v>849.38000000000011</v>
      </c>
    </row>
    <row r="74" spans="1:11" ht="8.1" customHeight="1" x14ac:dyDescent="0.25">
      <c r="E74" s="6"/>
      <c r="K74" s="162"/>
    </row>
    <row r="75" spans="1:11" ht="15.95" customHeight="1" x14ac:dyDescent="0.25">
      <c r="A75" s="258" t="s">
        <v>65</v>
      </c>
      <c r="B75" s="258"/>
      <c r="C75" s="160"/>
      <c r="D75" s="6"/>
      <c r="E75" s="6"/>
      <c r="K75" s="162"/>
    </row>
    <row r="76" spans="1:11" ht="8.1" customHeight="1" x14ac:dyDescent="0.3">
      <c r="A76" s="9"/>
      <c r="B76" s="9"/>
      <c r="C76" s="24"/>
      <c r="D76" s="6"/>
      <c r="E76" s="6"/>
      <c r="K76" s="162"/>
    </row>
    <row r="77" spans="1:11" ht="15.75" x14ac:dyDescent="0.25">
      <c r="A77" s="590" t="s">
        <v>4</v>
      </c>
      <c r="B77" s="559" t="s">
        <v>164</v>
      </c>
      <c r="C77" s="13" t="s">
        <v>2</v>
      </c>
      <c r="D77" s="12" t="s">
        <v>3</v>
      </c>
      <c r="E77" s="12" t="s">
        <v>16</v>
      </c>
      <c r="K77" s="162"/>
    </row>
    <row r="78" spans="1:11" x14ac:dyDescent="0.25">
      <c r="A78" s="80" t="s">
        <v>269</v>
      </c>
      <c r="B78" s="80"/>
      <c r="C78" s="210">
        <v>0</v>
      </c>
      <c r="D78" s="210">
        <v>0</v>
      </c>
      <c r="E78" s="76">
        <f>Table11061418222630384246505811813113970737579818385879356636754566269712812141617811131415[[#This Row],[Donations]]+Table11061418222630384246505811813113970737579818385879356636754566269712812141617811131415[[#This Row],[Liturature]]</f>
        <v>0</v>
      </c>
      <c r="K78" s="162"/>
    </row>
    <row r="79" spans="1:11" x14ac:dyDescent="0.25">
      <c r="A79" s="80" t="s">
        <v>6</v>
      </c>
      <c r="B79" s="80"/>
      <c r="C79" s="210">
        <v>0</v>
      </c>
      <c r="D79" s="210">
        <v>29.76</v>
      </c>
      <c r="E79" s="76">
        <f>Table11061418222630384246505811813113970737579818385879356636754566269712812141617811131415[[#This Row],[Donations]]+Table11061418222630384246505811813113970737579818385879356636754566269712812141617811131415[[#This Row],[Liturature]]</f>
        <v>29.76</v>
      </c>
      <c r="K79" s="162"/>
    </row>
    <row r="80" spans="1:11" x14ac:dyDescent="0.25">
      <c r="A80" s="80" t="s">
        <v>14</v>
      </c>
      <c r="B80" s="80"/>
      <c r="C80" s="210">
        <v>17.7</v>
      </c>
      <c r="D80" s="210">
        <v>19.2</v>
      </c>
      <c r="E80" s="76">
        <f>Table11061418222630384246505811813113970737579818385879356636754566269712812141617811131415[[#This Row],[Donations]]+Table11061418222630384246505811813113970737579818385879356636754566269712812141617811131415[[#This Row],[Liturature]]</f>
        <v>36.9</v>
      </c>
      <c r="K80" s="162"/>
    </row>
    <row r="81" spans="1:11" x14ac:dyDescent="0.25">
      <c r="A81" s="80" t="s">
        <v>9</v>
      </c>
      <c r="B81" s="80"/>
      <c r="C81" s="210">
        <v>227.94</v>
      </c>
      <c r="D81" s="210">
        <v>0</v>
      </c>
      <c r="E81" s="76">
        <f>Table11061418222630384246505811813113970737579818385879356636754566269712812141617811131415[[#This Row],[Donations]]+Table11061418222630384246505811813113970737579818385879356636754566269712812141617811131415[[#This Row],[Liturature]]</f>
        <v>227.94</v>
      </c>
      <c r="K81" s="162"/>
    </row>
    <row r="82" spans="1:11" x14ac:dyDescent="0.25">
      <c r="A82" s="80" t="s">
        <v>270</v>
      </c>
      <c r="B82" s="80"/>
      <c r="C82" s="210">
        <v>44.18</v>
      </c>
      <c r="D82" s="210">
        <v>13.13</v>
      </c>
      <c r="E82" s="76">
        <f>Table11061418222630384246505811813113970737579818385879356636754566269712812141617811131415[[#This Row],[Donations]]+Table11061418222630384246505811813113970737579818385879356636754566269712812141617811131415[[#This Row],[Liturature]]</f>
        <v>57.31</v>
      </c>
      <c r="K82" s="162"/>
    </row>
    <row r="83" spans="1:11" x14ac:dyDescent="0.25">
      <c r="A83" s="80" t="s">
        <v>10</v>
      </c>
      <c r="B83" s="80"/>
      <c r="C83" s="210">
        <v>0</v>
      </c>
      <c r="D83" s="210">
        <v>0</v>
      </c>
      <c r="E83" s="76">
        <f>Table11061418222630384246505811813113970737579818385879356636754566269712812141617811131415[[#This Row],[Donations]]+Table11061418222630384246505811813113970737579818385879356636754566269712812141617811131415[[#This Row],[Liturature]]</f>
        <v>0</v>
      </c>
      <c r="K83" s="162"/>
    </row>
    <row r="84" spans="1:11" x14ac:dyDescent="0.25">
      <c r="A84" s="591" t="s">
        <v>275</v>
      </c>
      <c r="B84" s="80"/>
      <c r="C84" s="210">
        <v>0</v>
      </c>
      <c r="D84" s="210">
        <v>30.46</v>
      </c>
      <c r="E84" s="76">
        <f>Table11061418222630384246505811813113970737579818385879356636754566269712812141617811131415[[#This Row],[Donations]]+Table11061418222630384246505811813113970737579818385879356636754566269712812141617811131415[[#This Row],[Liturature]]</f>
        <v>30.46</v>
      </c>
      <c r="K84" s="162"/>
    </row>
    <row r="85" spans="1:11" ht="15.75" thickBot="1" x14ac:dyDescent="0.3">
      <c r="A85" s="80" t="s">
        <v>50</v>
      </c>
      <c r="B85" s="80"/>
      <c r="C85" s="210">
        <v>0</v>
      </c>
      <c r="D85" s="210">
        <v>0</v>
      </c>
      <c r="E85" s="76">
        <f>Table11061418222630384246505811813113970737579818385879356636754566269712812141617811131415[[#This Row],[Donations]]+Table11061418222630384246505811813113970737579818385879356636754566269712812141617811131415[[#This Row],[Liturature]]</f>
        <v>0</v>
      </c>
      <c r="K85" s="162"/>
    </row>
    <row r="86" spans="1:11" ht="15.75" thickBot="1" x14ac:dyDescent="0.3">
      <c r="A86" s="80" t="s">
        <v>11</v>
      </c>
      <c r="B86" s="80"/>
      <c r="C86" s="210">
        <v>0</v>
      </c>
      <c r="D86" s="210">
        <v>7.16</v>
      </c>
      <c r="E86" s="76">
        <f>Table11061418222630384246505811813113970737579818385879356636754566269712812141617811131415[[#This Row],[Donations]]+Table11061418222630384246505811813113970737579818385879356636754566269712812141617811131415[[#This Row],[Liturature]]</f>
        <v>7.16</v>
      </c>
      <c r="G86" s="350" t="s">
        <v>62</v>
      </c>
      <c r="H86" s="82"/>
      <c r="I86" s="349" t="s">
        <v>100</v>
      </c>
      <c r="J86" s="348" t="s">
        <v>49</v>
      </c>
      <c r="K86" s="162"/>
    </row>
    <row r="87" spans="1:11" x14ac:dyDescent="0.25">
      <c r="A87" s="80" t="s">
        <v>12</v>
      </c>
      <c r="B87" s="80"/>
      <c r="C87" s="210">
        <v>9.5399999999999991</v>
      </c>
      <c r="D87" s="210">
        <v>0</v>
      </c>
      <c r="E87" s="76">
        <f>Table11061418222630384246505811813113970737579818385879356636754566269712812141617811131415[[#This Row],[Donations]]+Table11061418222630384246505811813113970737579818385879356636754566269712812141617811131415[[#This Row],[Liturature]]</f>
        <v>9.5399999999999991</v>
      </c>
      <c r="G87" s="236" t="s">
        <v>533</v>
      </c>
      <c r="H87" s="135"/>
      <c r="I87" s="213">
        <v>255.3</v>
      </c>
      <c r="J87" s="212"/>
      <c r="K87" s="162"/>
    </row>
    <row r="88" spans="1:11" x14ac:dyDescent="0.25">
      <c r="A88" s="80" t="s">
        <v>15</v>
      </c>
      <c r="B88" s="80"/>
      <c r="C88" s="210">
        <v>49.67</v>
      </c>
      <c r="D88" s="210">
        <v>56.33</v>
      </c>
      <c r="E88" s="76">
        <f>Table11061418222630384246505811813113970737579818385879356636754566269712812141617811131415[[#This Row],[Donations]]+Table11061418222630384246505811813113970737579818385879356636754566269712812141617811131415[[#This Row],[Liturature]]</f>
        <v>106</v>
      </c>
      <c r="G88" s="237"/>
      <c r="H88" s="135"/>
      <c r="I88" s="213"/>
      <c r="J88" s="212"/>
      <c r="K88" s="162"/>
    </row>
    <row r="89" spans="1:11" x14ac:dyDescent="0.25">
      <c r="A89" s="81" t="s">
        <v>271</v>
      </c>
      <c r="B89" s="81"/>
      <c r="C89" s="210">
        <v>6.12</v>
      </c>
      <c r="D89" s="210">
        <v>16.88</v>
      </c>
      <c r="E89" s="76">
        <f>Table11061418222630384246505811813113970737579818385879356636754566269712812141617811131415[[#This Row],[Donations]]+Table11061418222630384246505811813113970737579818385879356636754566269712812141617811131415[[#This Row],[Liturature]]</f>
        <v>23</v>
      </c>
      <c r="G89" s="237"/>
      <c r="H89" s="135"/>
      <c r="I89" s="213"/>
      <c r="J89" s="212"/>
      <c r="K89" s="162"/>
    </row>
    <row r="90" spans="1:11" x14ac:dyDescent="0.25">
      <c r="A90" s="81" t="s">
        <v>272</v>
      </c>
      <c r="B90" s="81"/>
      <c r="C90" s="214">
        <v>0</v>
      </c>
      <c r="D90" s="214">
        <v>0</v>
      </c>
      <c r="E90" s="76">
        <f>Table11061418222630384246505811813113970737579818385879356636754566269712812141617811131415[[#This Row],[Donations]]+Table11061418222630384246505811813113970737579818385879356636754566269712812141617811131415[[#This Row],[Liturature]]</f>
        <v>0</v>
      </c>
      <c r="G90" s="237"/>
      <c r="H90" s="605"/>
      <c r="I90" s="215"/>
      <c r="J90" s="212"/>
      <c r="K90" s="162"/>
    </row>
    <row r="91" spans="1:11" ht="15.75" thickBot="1" x14ac:dyDescent="0.3">
      <c r="A91" s="28" t="s">
        <v>67</v>
      </c>
      <c r="B91" s="28"/>
      <c r="C91" s="20">
        <f>I91</f>
        <v>255.3</v>
      </c>
      <c r="D91" s="20">
        <f>J91</f>
        <v>0</v>
      </c>
      <c r="E91" s="77">
        <f>Table11061418222630384246505811813113970737579818385879356636754566269712812141617811131415[[#This Row],[Donations]]+Table11061418222630384246505811813113970737579818385879356636754566269712812141617811131415[[#This Row],[Liturature]]</f>
        <v>255.3</v>
      </c>
      <c r="G91" s="438" t="s">
        <v>101</v>
      </c>
      <c r="H91" s="553"/>
      <c r="I91" s="54">
        <f>SUM(I87:I90)</f>
        <v>255.3</v>
      </c>
      <c r="J91" s="257">
        <f>SUM(J87:J90)</f>
        <v>0</v>
      </c>
      <c r="K91" s="162"/>
    </row>
    <row r="92" spans="1:11" x14ac:dyDescent="0.25">
      <c r="A92" s="39" t="s">
        <v>66</v>
      </c>
      <c r="B92" s="39"/>
      <c r="C92" s="216">
        <f>SUM(C78:C91)</f>
        <v>610.45000000000005</v>
      </c>
      <c r="D92" s="217">
        <f>SUM(D78:D91)</f>
        <v>172.92000000000002</v>
      </c>
      <c r="E92" s="218">
        <f>Table11061418222630384246505811813113970737579818385879356636754566269712812141617811131415[[#This Row],[Donations]]+Table11061418222630384246505811813113970737579818385879356636754566269712812141617811131415[[#This Row],[Liturature]]</f>
        <v>783.37000000000012</v>
      </c>
    </row>
    <row r="93" spans="1:11" ht="8.1" customHeight="1" thickBot="1" x14ac:dyDescent="0.3">
      <c r="K93" s="162"/>
    </row>
    <row r="94" spans="1:11" ht="15.75" thickBot="1" x14ac:dyDescent="0.3">
      <c r="A94" s="346" t="s">
        <v>91</v>
      </c>
      <c r="B94" s="527"/>
      <c r="C94" s="344">
        <f>C92</f>
        <v>610.45000000000005</v>
      </c>
      <c r="K94" s="162"/>
    </row>
    <row r="95" spans="1:11" ht="15.75" thickBot="1" x14ac:dyDescent="0.3">
      <c r="A95" s="345" t="s">
        <v>90</v>
      </c>
      <c r="B95" s="75"/>
      <c r="C95" s="75"/>
      <c r="D95" s="344">
        <f>D92</f>
        <v>172.92000000000002</v>
      </c>
      <c r="E95" s="343" t="s">
        <v>195</v>
      </c>
      <c r="F95" s="162"/>
      <c r="K95" s="162"/>
    </row>
    <row r="96" spans="1:11" ht="15.75" thickBot="1" x14ac:dyDescent="0.3">
      <c r="A96" s="342" t="s">
        <v>217</v>
      </c>
      <c r="B96" s="341"/>
      <c r="C96" s="341"/>
      <c r="D96" s="341"/>
      <c r="E96" s="219">
        <f>E92</f>
        <v>783.37000000000012</v>
      </c>
      <c r="K96" s="162"/>
    </row>
    <row r="97" spans="1:21" ht="8.1" customHeight="1" thickBot="1" x14ac:dyDescent="0.3">
      <c r="K97" s="162"/>
    </row>
    <row r="98" spans="1:21" ht="15.75" thickBot="1" x14ac:dyDescent="0.3">
      <c r="A98" s="22" t="s">
        <v>194</v>
      </c>
      <c r="B98" s="56"/>
      <c r="C98" s="56"/>
      <c r="D98" s="56"/>
      <c r="E98" s="56"/>
      <c r="F98" s="56"/>
      <c r="G98" s="56"/>
      <c r="H98" s="56"/>
      <c r="I98" s="56"/>
      <c r="J98" s="78"/>
      <c r="K98" s="156">
        <f>K73+C94</f>
        <v>1459.8300000000002</v>
      </c>
    </row>
    <row r="99" spans="1:21" ht="5.0999999999999996" customHeight="1" thickBot="1" x14ac:dyDescent="0.3">
      <c r="K99" s="10"/>
    </row>
    <row r="100" spans="1:21" ht="15.75" thickBot="1" x14ac:dyDescent="0.3">
      <c r="A100" s="562" t="s">
        <v>248</v>
      </c>
      <c r="B100" s="569"/>
      <c r="C100" s="566" t="s">
        <v>226</v>
      </c>
      <c r="D100" s="563" t="s">
        <v>227</v>
      </c>
      <c r="E100" s="564" t="s">
        <v>230</v>
      </c>
      <c r="G100" s="163" t="s">
        <v>138</v>
      </c>
      <c r="K100" s="162"/>
    </row>
    <row r="101" spans="1:21" x14ac:dyDescent="0.25">
      <c r="A101" s="560" t="s">
        <v>145</v>
      </c>
      <c r="B101" s="570"/>
      <c r="C101" s="567">
        <v>689</v>
      </c>
      <c r="D101" s="554">
        <v>480.1</v>
      </c>
      <c r="E101" s="561">
        <f>C101-D101</f>
        <v>208.89999999999998</v>
      </c>
      <c r="F101" s="6"/>
      <c r="G101" s="163" t="s">
        <v>139</v>
      </c>
      <c r="K101" s="162"/>
    </row>
    <row r="102" spans="1:21" x14ac:dyDescent="0.25">
      <c r="A102" s="260" t="s">
        <v>123</v>
      </c>
      <c r="B102" s="571"/>
      <c r="C102" s="568">
        <v>460</v>
      </c>
      <c r="D102" s="555">
        <v>0</v>
      </c>
      <c r="E102" s="556">
        <f>C102-D102</f>
        <v>460</v>
      </c>
      <c r="G102" s="163" t="s">
        <v>140</v>
      </c>
      <c r="K102" s="162"/>
    </row>
    <row r="103" spans="1:21" ht="15.75" thickBot="1" x14ac:dyDescent="0.3">
      <c r="A103" s="572" t="s">
        <v>114</v>
      </c>
      <c r="B103" s="573"/>
      <c r="C103" s="417">
        <v>250</v>
      </c>
      <c r="D103" s="565">
        <v>0</v>
      </c>
      <c r="E103" s="469">
        <f>C103-D103</f>
        <v>250</v>
      </c>
      <c r="K103" s="162"/>
    </row>
    <row r="104" spans="1:21" x14ac:dyDescent="0.25">
      <c r="A104" s="390" t="s">
        <v>211</v>
      </c>
      <c r="B104" s="575"/>
      <c r="C104" s="414"/>
      <c r="D104" s="415">
        <v>308.81</v>
      </c>
      <c r="E104" s="59" t="s">
        <v>229</v>
      </c>
      <c r="K104" s="162"/>
    </row>
    <row r="105" spans="1:21" x14ac:dyDescent="0.25">
      <c r="A105" s="263" t="s">
        <v>122</v>
      </c>
      <c r="B105" s="528"/>
      <c r="C105" s="414"/>
      <c r="D105" s="415">
        <v>50</v>
      </c>
      <c r="E105" s="59" t="s">
        <v>229</v>
      </c>
      <c r="F105" s="6"/>
      <c r="K105" s="162"/>
    </row>
    <row r="106" spans="1:21" ht="15.75" thickBot="1" x14ac:dyDescent="0.3">
      <c r="A106" s="340" t="s">
        <v>149</v>
      </c>
      <c r="B106" s="529"/>
      <c r="C106" s="414"/>
      <c r="D106" s="416">
        <v>0</v>
      </c>
      <c r="E106" s="59" t="s">
        <v>229</v>
      </c>
      <c r="F106" s="6"/>
      <c r="K106" s="162"/>
    </row>
    <row r="107" spans="1:21" ht="15.75" thickBot="1" x14ac:dyDescent="0.3">
      <c r="A107" s="339" t="s">
        <v>228</v>
      </c>
      <c r="B107" s="574"/>
      <c r="C107" s="156">
        <f>C101+C102+C103</f>
        <v>1399</v>
      </c>
      <c r="D107" s="33">
        <f>SUM(D101:D106)</f>
        <v>838.91000000000008</v>
      </c>
      <c r="E107" s="11"/>
      <c r="K107" s="162"/>
    </row>
    <row r="108" spans="1:21" ht="19.5" thickBot="1" x14ac:dyDescent="0.35">
      <c r="A108" s="338" t="s">
        <v>192</v>
      </c>
      <c r="B108" s="530"/>
      <c r="C108" s="337"/>
      <c r="D108" s="335"/>
      <c r="E108" s="336"/>
      <c r="F108" s="335"/>
      <c r="G108" s="335"/>
      <c r="H108" s="335"/>
      <c r="I108" s="335"/>
      <c r="J108" s="56"/>
      <c r="K108" s="220">
        <f>K98-D107</f>
        <v>620.92000000000007</v>
      </c>
    </row>
    <row r="109" spans="1:21" ht="18.75" x14ac:dyDescent="0.3">
      <c r="C109" s="11"/>
      <c r="D109" s="11"/>
      <c r="E109" s="6"/>
      <c r="G109" s="161" t="str">
        <f>IF(K108&lt;1,U109,U110)</f>
        <v xml:space="preserve">    </v>
      </c>
      <c r="H109" s="161"/>
      <c r="K109" s="162" t="s">
        <v>147</v>
      </c>
      <c r="U109" s="127" t="s">
        <v>193</v>
      </c>
    </row>
    <row r="110" spans="1:21" ht="16.5" thickBot="1" x14ac:dyDescent="0.3">
      <c r="C110" s="11"/>
      <c r="D110" s="11"/>
      <c r="E110" s="380" t="s">
        <v>144</v>
      </c>
      <c r="K110" t="s">
        <v>132</v>
      </c>
      <c r="U110" s="221" t="s">
        <v>164</v>
      </c>
    </row>
    <row r="111" spans="1:21" ht="8.1" customHeight="1" x14ac:dyDescent="0.3">
      <c r="C111" s="11"/>
      <c r="D111" s="11"/>
      <c r="E111" s="6"/>
      <c r="G111" s="161"/>
      <c r="H111" s="161"/>
      <c r="K111" s="162"/>
    </row>
    <row r="112" spans="1:21" ht="15.75" thickBot="1" x14ac:dyDescent="0.3">
      <c r="C112" s="11"/>
      <c r="D112" s="11"/>
      <c r="E112" s="6"/>
      <c r="K112" s="162" t="s">
        <v>143</v>
      </c>
    </row>
    <row r="113" spans="1:11" ht="18" customHeight="1" thickBot="1" x14ac:dyDescent="0.35">
      <c r="A113" s="334" t="s">
        <v>191</v>
      </c>
      <c r="B113" s="531"/>
      <c r="C113" s="333"/>
      <c r="D113" s="333"/>
      <c r="E113" s="332"/>
      <c r="F113" s="305"/>
      <c r="G113" s="305"/>
      <c r="H113" s="305"/>
      <c r="I113" s="305"/>
      <c r="J113" s="78"/>
      <c r="K113" s="222">
        <f>K108</f>
        <v>620.92000000000007</v>
      </c>
    </row>
    <row r="114" spans="1:11" ht="8.1" customHeight="1" x14ac:dyDescent="0.25">
      <c r="D114" s="10"/>
      <c r="E114" s="6"/>
      <c r="I114" s="86"/>
      <c r="K114" s="162"/>
    </row>
    <row r="115" spans="1:11" ht="15" customHeight="1" x14ac:dyDescent="0.25">
      <c r="A115" s="258" t="s">
        <v>265</v>
      </c>
      <c r="B115" s="258"/>
      <c r="D115" s="10"/>
      <c r="E115" s="6"/>
      <c r="I115" s="86"/>
      <c r="K115" s="162"/>
    </row>
    <row r="116" spans="1:11" ht="15" customHeight="1" x14ac:dyDescent="0.25">
      <c r="A116" s="258"/>
      <c r="B116" s="258"/>
      <c r="D116" s="10"/>
      <c r="E116" s="6"/>
      <c r="I116" s="86"/>
      <c r="K116" s="162"/>
    </row>
    <row r="117" spans="1:11" ht="15" customHeight="1" x14ac:dyDescent="0.25">
      <c r="A117" s="448" t="s">
        <v>238</v>
      </c>
      <c r="B117" s="448"/>
      <c r="D117" s="10"/>
      <c r="E117" s="6"/>
      <c r="I117" s="86"/>
      <c r="K117" s="162"/>
    </row>
    <row r="118" spans="1:11" ht="5.0999999999999996" customHeight="1" thickBot="1" x14ac:dyDescent="0.3">
      <c r="K118" s="162"/>
    </row>
    <row r="119" spans="1:11" ht="15" customHeight="1" thickBot="1" x14ac:dyDescent="0.3">
      <c r="A119" s="74" t="s">
        <v>19</v>
      </c>
      <c r="B119" s="72"/>
      <c r="C119" s="72" t="s">
        <v>106</v>
      </c>
      <c r="D119" s="73" t="s">
        <v>71</v>
      </c>
      <c r="E119" s="73" t="s">
        <v>81</v>
      </c>
      <c r="G119" t="s">
        <v>300</v>
      </c>
      <c r="H119" s="109"/>
      <c r="K119" s="162"/>
    </row>
    <row r="120" spans="1:11" ht="15" customHeight="1" x14ac:dyDescent="0.25">
      <c r="A120" s="576" t="s">
        <v>110</v>
      </c>
      <c r="B120" s="1"/>
      <c r="C120" s="125" t="s">
        <v>21</v>
      </c>
      <c r="D120" s="223">
        <v>10</v>
      </c>
      <c r="E120" s="224" t="s">
        <v>478</v>
      </c>
      <c r="K120" s="162"/>
    </row>
    <row r="121" spans="1:11" ht="15" customHeight="1" x14ac:dyDescent="0.25">
      <c r="A121" s="146"/>
      <c r="B121" s="532"/>
      <c r="C121" s="98" t="s">
        <v>51</v>
      </c>
      <c r="D121" s="225"/>
      <c r="E121" s="226"/>
      <c r="K121" s="162"/>
    </row>
    <row r="122" spans="1:11" ht="15" customHeight="1" x14ac:dyDescent="0.25">
      <c r="A122" s="146"/>
      <c r="B122" s="532"/>
      <c r="C122" s="98" t="s">
        <v>0</v>
      </c>
      <c r="D122" s="225">
        <v>10</v>
      </c>
      <c r="E122" s="226" t="s">
        <v>478</v>
      </c>
      <c r="K122" s="162"/>
    </row>
    <row r="123" spans="1:11" ht="15" customHeight="1" x14ac:dyDescent="0.25">
      <c r="A123" s="146"/>
      <c r="B123" s="532"/>
      <c r="C123" s="98" t="s">
        <v>24</v>
      </c>
      <c r="D123" s="225"/>
      <c r="E123" s="226"/>
      <c r="K123" s="162"/>
    </row>
    <row r="124" spans="1:11" ht="15" customHeight="1" x14ac:dyDescent="0.25">
      <c r="A124" s="577"/>
      <c r="B124" s="533"/>
      <c r="C124" s="99" t="s">
        <v>1</v>
      </c>
      <c r="D124" s="227">
        <v>5</v>
      </c>
      <c r="E124" s="226" t="s">
        <v>479</v>
      </c>
      <c r="K124" s="162"/>
    </row>
    <row r="125" spans="1:11" ht="15" customHeight="1" x14ac:dyDescent="0.25">
      <c r="A125" s="577" t="s">
        <v>220</v>
      </c>
      <c r="B125" s="533"/>
      <c r="C125" s="99" t="s">
        <v>115</v>
      </c>
      <c r="D125" s="228">
        <v>11.95</v>
      </c>
      <c r="E125" s="229" t="s">
        <v>475</v>
      </c>
      <c r="G125" s="109" t="s">
        <v>301</v>
      </c>
      <c r="H125" s="109"/>
      <c r="K125" s="162"/>
    </row>
    <row r="126" spans="1:11" ht="15" customHeight="1" x14ac:dyDescent="0.25">
      <c r="A126" s="577"/>
      <c r="B126" s="533"/>
      <c r="C126" s="99" t="s">
        <v>22</v>
      </c>
      <c r="D126" s="225"/>
      <c r="E126" s="226"/>
      <c r="K126" s="162"/>
    </row>
    <row r="127" spans="1:11" ht="15" customHeight="1" x14ac:dyDescent="0.25">
      <c r="A127" s="577"/>
      <c r="B127" s="533"/>
      <c r="C127" s="99" t="s">
        <v>116</v>
      </c>
      <c r="D127" s="230">
        <v>37.049999999999997</v>
      </c>
      <c r="E127" s="384" t="s">
        <v>477</v>
      </c>
      <c r="G127" s="109" t="s">
        <v>302</v>
      </c>
      <c r="H127" s="109"/>
      <c r="K127" s="162"/>
    </row>
    <row r="128" spans="1:11" ht="15" customHeight="1" thickBot="1" x14ac:dyDescent="0.3">
      <c r="A128" s="578"/>
      <c r="B128" s="580"/>
      <c r="C128" s="99" t="s">
        <v>73</v>
      </c>
      <c r="D128" s="230"/>
      <c r="E128" s="231"/>
      <c r="K128" s="162"/>
    </row>
    <row r="129" spans="1:11" ht="15" customHeight="1" x14ac:dyDescent="0.25">
      <c r="A129" s="579" t="s">
        <v>72</v>
      </c>
      <c r="B129" s="534"/>
      <c r="C129" s="102" t="s">
        <v>108</v>
      </c>
      <c r="D129" s="227"/>
      <c r="E129" s="226"/>
      <c r="K129" s="162"/>
    </row>
    <row r="130" spans="1:11" ht="15" customHeight="1" x14ac:dyDescent="0.25">
      <c r="A130" s="41"/>
      <c r="B130" s="3"/>
      <c r="C130" s="102" t="s">
        <v>117</v>
      </c>
      <c r="D130" s="227">
        <v>12.94</v>
      </c>
      <c r="E130" s="229" t="s">
        <v>476</v>
      </c>
      <c r="G130" s="109" t="s">
        <v>301</v>
      </c>
      <c r="H130" s="109"/>
      <c r="K130" s="162"/>
    </row>
    <row r="131" spans="1:11" ht="15" customHeight="1" x14ac:dyDescent="0.25">
      <c r="A131" s="391" t="s">
        <v>303</v>
      </c>
      <c r="B131" s="80"/>
      <c r="C131" s="102" t="s">
        <v>118</v>
      </c>
      <c r="D131" s="227">
        <v>10.59</v>
      </c>
      <c r="E131" s="229" t="s">
        <v>474</v>
      </c>
      <c r="G131" s="109" t="s">
        <v>301</v>
      </c>
      <c r="H131" s="109"/>
      <c r="K131" s="162"/>
    </row>
    <row r="132" spans="1:11" ht="15" customHeight="1" thickBot="1" x14ac:dyDescent="0.3">
      <c r="A132" s="42"/>
      <c r="B132" s="28"/>
      <c r="C132" s="102" t="s">
        <v>107</v>
      </c>
      <c r="D132" s="227"/>
      <c r="E132" s="226"/>
      <c r="K132" s="162"/>
    </row>
    <row r="133" spans="1:11" ht="15" customHeight="1" x14ac:dyDescent="0.25">
      <c r="A133" s="127" t="s">
        <v>75</v>
      </c>
      <c r="C133" s="102" t="s">
        <v>109</v>
      </c>
      <c r="D133" s="225"/>
      <c r="E133" s="226"/>
      <c r="I133" s="10"/>
      <c r="K133" s="162"/>
    </row>
    <row r="134" spans="1:11" ht="15" customHeight="1" thickBot="1" x14ac:dyDescent="0.3">
      <c r="A134" s="30"/>
      <c r="B134" s="273"/>
      <c r="C134" s="102" t="s">
        <v>74</v>
      </c>
      <c r="D134" s="227"/>
      <c r="E134" s="226"/>
      <c r="K134" s="162"/>
    </row>
    <row r="135" spans="1:11" ht="15" customHeight="1" x14ac:dyDescent="0.25">
      <c r="A135" s="29" t="s">
        <v>76</v>
      </c>
      <c r="C135" s="126" t="s">
        <v>77</v>
      </c>
      <c r="D135" s="227"/>
      <c r="E135" s="229"/>
      <c r="J135" s="15"/>
      <c r="K135" s="162"/>
    </row>
    <row r="136" spans="1:11" ht="15" customHeight="1" thickBot="1" x14ac:dyDescent="0.3">
      <c r="A136" s="30"/>
      <c r="B136" s="273"/>
      <c r="C136" s="102" t="s">
        <v>78</v>
      </c>
      <c r="D136" s="227"/>
      <c r="E136" s="226"/>
      <c r="K136" s="162"/>
    </row>
    <row r="137" spans="1:11" ht="15" customHeight="1" thickBot="1" x14ac:dyDescent="0.3">
      <c r="A137" s="557" t="s">
        <v>79</v>
      </c>
      <c r="B137" s="581"/>
      <c r="C137" s="126" t="s">
        <v>1</v>
      </c>
      <c r="D137" s="227"/>
      <c r="E137" s="226" t="s">
        <v>83</v>
      </c>
      <c r="K137" s="162"/>
    </row>
    <row r="138" spans="1:11" ht="15" customHeight="1" x14ac:dyDescent="0.25">
      <c r="A138" s="127" t="s">
        <v>119</v>
      </c>
      <c r="C138" s="7"/>
      <c r="D138" s="232"/>
      <c r="E138" s="132"/>
      <c r="K138" s="162"/>
    </row>
    <row r="139" spans="1:11" ht="15" customHeight="1" x14ac:dyDescent="0.25">
      <c r="A139" s="208" t="s">
        <v>351</v>
      </c>
      <c r="B139" s="524"/>
      <c r="C139" s="451"/>
      <c r="D139" s="211"/>
      <c r="E139" s="453"/>
      <c r="G139" s="153"/>
      <c r="K139" s="162"/>
    </row>
    <row r="140" spans="1:11" ht="15" customHeight="1" x14ac:dyDescent="0.25">
      <c r="A140" s="237" t="s">
        <v>83</v>
      </c>
      <c r="B140" s="525" t="s">
        <v>165</v>
      </c>
      <c r="C140" s="452" t="s">
        <v>83</v>
      </c>
      <c r="D140" s="211"/>
      <c r="E140" s="454" t="s">
        <v>83</v>
      </c>
      <c r="G140" s="153"/>
      <c r="K140" s="162"/>
    </row>
    <row r="141" spans="1:11" ht="15" customHeight="1" x14ac:dyDescent="0.25">
      <c r="A141" s="237"/>
      <c r="B141" s="525"/>
      <c r="C141" s="452"/>
      <c r="D141" s="211"/>
      <c r="E141" s="454"/>
    </row>
    <row r="142" spans="1:11" ht="15" customHeight="1" x14ac:dyDescent="0.25">
      <c r="A142" s="237"/>
      <c r="B142" s="535"/>
      <c r="C142" s="378"/>
      <c r="D142" s="455"/>
      <c r="E142" s="331"/>
      <c r="K142" s="162"/>
    </row>
    <row r="143" spans="1:11" ht="15" customHeight="1" x14ac:dyDescent="0.25">
      <c r="A143" s="237"/>
      <c r="B143" s="535"/>
      <c r="C143" s="378"/>
      <c r="D143" s="234"/>
      <c r="E143" s="331"/>
      <c r="K143" s="162"/>
    </row>
    <row r="144" spans="1:11" ht="15" customHeight="1" x14ac:dyDescent="0.25">
      <c r="A144" s="237"/>
      <c r="B144" s="535"/>
      <c r="C144" s="378"/>
      <c r="D144" s="234"/>
      <c r="E144" s="331"/>
      <c r="K144" s="162"/>
    </row>
    <row r="145" spans="1:20" ht="15" customHeight="1" x14ac:dyDescent="0.25">
      <c r="A145" s="237"/>
      <c r="B145" s="535"/>
      <c r="C145" s="378"/>
      <c r="D145" s="234"/>
      <c r="E145" s="331"/>
      <c r="K145" s="162"/>
    </row>
    <row r="146" spans="1:20" ht="15" customHeight="1" thickBot="1" x14ac:dyDescent="0.3">
      <c r="A146" s="238"/>
      <c r="B146" s="536"/>
      <c r="C146" s="379"/>
      <c r="D146" s="235"/>
      <c r="E146" s="330"/>
      <c r="G146" s="130"/>
      <c r="H146" s="130"/>
      <c r="I146" s="130"/>
      <c r="J146" s="10"/>
      <c r="K146" s="162"/>
    </row>
    <row r="147" spans="1:20" ht="15" customHeight="1" thickBot="1" x14ac:dyDescent="0.3">
      <c r="A147" s="137" t="s">
        <v>120</v>
      </c>
      <c r="B147" s="537"/>
      <c r="C147" s="65"/>
      <c r="D147" s="33">
        <f>SUM(D120:D146)</f>
        <v>97.53</v>
      </c>
      <c r="E147" s="69"/>
      <c r="G147" s="594" t="s">
        <v>281</v>
      </c>
      <c r="H147" s="593" t="s">
        <v>277</v>
      </c>
      <c r="I147" s="593" t="s">
        <v>278</v>
      </c>
      <c r="K147" s="162"/>
      <c r="L147" s="10"/>
    </row>
    <row r="148" spans="1:20" ht="15" customHeight="1" thickBot="1" x14ac:dyDescent="0.3">
      <c r="G148" s="439"/>
      <c r="H148" s="606">
        <v>97.53</v>
      </c>
      <c r="I148" s="592">
        <f>D147-H148</f>
        <v>0</v>
      </c>
      <c r="K148" s="162"/>
      <c r="M148" s="33">
        <f>(K113-H148)</f>
        <v>523.3900000000001</v>
      </c>
      <c r="N148" s="325" t="s">
        <v>276</v>
      </c>
    </row>
    <row r="149" spans="1:20" ht="15" customHeight="1" thickBot="1" x14ac:dyDescent="0.3">
      <c r="A149" s="394" t="s">
        <v>246</v>
      </c>
      <c r="B149" s="394"/>
      <c r="H149" s="51"/>
      <c r="J149" s="10"/>
      <c r="K149" s="162"/>
    </row>
    <row r="150" spans="1:20" ht="15" customHeight="1" thickBot="1" x14ac:dyDescent="0.3">
      <c r="A150" s="342" t="s">
        <v>145</v>
      </c>
      <c r="B150" s="342"/>
      <c r="C150" s="459" t="s">
        <v>245</v>
      </c>
      <c r="D150" s="459" t="s">
        <v>47</v>
      </c>
      <c r="E150" s="459" t="s">
        <v>243</v>
      </c>
      <c r="J150" s="10"/>
      <c r="K150" s="162"/>
      <c r="P150" s="397" t="s">
        <v>83</v>
      </c>
    </row>
    <row r="151" spans="1:20" ht="15" customHeight="1" thickBot="1" x14ac:dyDescent="0.3">
      <c r="A151" s="458" t="s">
        <v>244</v>
      </c>
      <c r="B151" s="458"/>
      <c r="C151" s="449">
        <f>C101</f>
        <v>689</v>
      </c>
      <c r="D151" s="595">
        <f>D101</f>
        <v>480.1</v>
      </c>
      <c r="E151" s="457">
        <f>C151-D151</f>
        <v>208.89999999999998</v>
      </c>
      <c r="G151" s="109" t="s">
        <v>242</v>
      </c>
      <c r="H151" s="109"/>
      <c r="J151" s="10"/>
      <c r="K151" s="162"/>
    </row>
    <row r="152" spans="1:20" ht="15" customHeight="1" thickBot="1" x14ac:dyDescent="0.3">
      <c r="A152" t="s">
        <v>279</v>
      </c>
      <c r="D152" s="33">
        <f>D151-I148</f>
        <v>480.1</v>
      </c>
      <c r="E152" s="33">
        <f>C151-D152</f>
        <v>208.89999999999998</v>
      </c>
      <c r="G152" s="439" t="s">
        <v>287</v>
      </c>
      <c r="K152" s="162"/>
      <c r="M152" s="109" t="s">
        <v>284</v>
      </c>
      <c r="P152" s="584" t="s">
        <v>259</v>
      </c>
      <c r="Q152" s="585"/>
      <c r="R152" s="585"/>
      <c r="S152" s="585"/>
      <c r="T152" s="585"/>
    </row>
    <row r="153" spans="1:20" ht="15" customHeight="1" thickBot="1" x14ac:dyDescent="0.3">
      <c r="A153" s="596" t="s">
        <v>280</v>
      </c>
      <c r="B153" s="301"/>
      <c r="C153" s="484"/>
      <c r="D153" s="431">
        <f>IF((M153)&lt;(E152),M153,E152)</f>
        <v>208.89999999999998</v>
      </c>
      <c r="E153" s="483" t="s">
        <v>239</v>
      </c>
      <c r="G153" s="109" t="s">
        <v>282</v>
      </c>
      <c r="H153" s="109"/>
      <c r="J153" s="439"/>
      <c r="M153" s="607">
        <v>208.9</v>
      </c>
      <c r="N153" s="583" t="str">
        <f>IF((M153)&gt;((E152)+(0.01)),P152,P150)</f>
        <v xml:space="preserve"> </v>
      </c>
    </row>
    <row r="154" spans="1:20" ht="15" customHeight="1" thickBot="1" x14ac:dyDescent="0.3">
      <c r="A154" s="461" t="s">
        <v>247</v>
      </c>
      <c r="B154" s="461"/>
      <c r="C154" s="460">
        <f>C151</f>
        <v>689</v>
      </c>
      <c r="D154" s="456">
        <f>D152+D153</f>
        <v>689</v>
      </c>
      <c r="E154" s="457">
        <f>+C151-D154</f>
        <v>0</v>
      </c>
      <c r="G154" s="439" t="s">
        <v>283</v>
      </c>
      <c r="H154" s="439"/>
      <c r="K154" s="162"/>
      <c r="M154">
        <f>IF((M153)&lt;(0),M152,M153)</f>
        <v>208.9</v>
      </c>
    </row>
    <row r="155" spans="1:20" ht="15" customHeight="1" x14ac:dyDescent="0.25">
      <c r="K155" s="162"/>
    </row>
    <row r="156" spans="1:20" ht="15" customHeight="1" x14ac:dyDescent="0.25"/>
    <row r="157" spans="1:20" ht="15" customHeight="1" x14ac:dyDescent="0.25"/>
    <row r="158" spans="1:20" ht="15" customHeight="1" thickBot="1" x14ac:dyDescent="0.3">
      <c r="K158" s="162"/>
    </row>
    <row r="159" spans="1:20" ht="15" customHeight="1" thickBot="1" x14ac:dyDescent="0.3">
      <c r="A159" s="481" t="s">
        <v>92</v>
      </c>
      <c r="B159" s="538"/>
      <c r="C159" s="329"/>
      <c r="D159" s="482" t="s">
        <v>240</v>
      </c>
      <c r="E159" s="56"/>
      <c r="F159" s="56"/>
      <c r="G159" s="56"/>
      <c r="H159" s="56"/>
      <c r="I159" s="56"/>
      <c r="J159" s="33">
        <f>M148-D153</f>
        <v>314.49000000000012</v>
      </c>
      <c r="K159" s="162" t="s">
        <v>241</v>
      </c>
    </row>
    <row r="160" spans="1:20" ht="15" customHeight="1" x14ac:dyDescent="0.25">
      <c r="J160" s="152" t="s">
        <v>141</v>
      </c>
      <c r="K160" s="162"/>
    </row>
    <row r="161" spans="1:21" ht="15" customHeight="1" x14ac:dyDescent="0.25">
      <c r="G161" s="120"/>
      <c r="H161" s="120"/>
      <c r="J161" s="326"/>
      <c r="K161" s="151"/>
      <c r="U161" s="239" t="s">
        <v>190</v>
      </c>
    </row>
    <row r="162" spans="1:21" ht="15" customHeight="1" x14ac:dyDescent="0.25">
      <c r="G162" s="328"/>
      <c r="H162" s="328"/>
      <c r="J162" s="327"/>
      <c r="K162" s="326"/>
      <c r="U162" s="239" t="s">
        <v>189</v>
      </c>
    </row>
    <row r="163" spans="1:21" ht="15" customHeight="1" x14ac:dyDescent="0.25">
      <c r="K163" s="162"/>
      <c r="U163" s="239" t="s">
        <v>188</v>
      </c>
    </row>
    <row r="164" spans="1:21" ht="15" customHeight="1" x14ac:dyDescent="0.25">
      <c r="K164" s="162"/>
      <c r="U164" t="s">
        <v>187</v>
      </c>
    </row>
    <row r="165" spans="1:21" ht="15" customHeight="1" x14ac:dyDescent="0.25">
      <c r="E165" s="380" t="s">
        <v>144</v>
      </c>
      <c r="K165" t="s">
        <v>134</v>
      </c>
    </row>
    <row r="166" spans="1:21" ht="15" customHeight="1" x14ac:dyDescent="0.25">
      <c r="E166" s="380"/>
    </row>
    <row r="167" spans="1:21" ht="15" customHeight="1" x14ac:dyDescent="0.25">
      <c r="A167" s="258" t="s">
        <v>262</v>
      </c>
      <c r="B167" s="258"/>
      <c r="K167" s="162"/>
    </row>
    <row r="168" spans="1:21" ht="15" customHeight="1" thickBot="1" x14ac:dyDescent="0.3">
      <c r="K168" s="162"/>
    </row>
    <row r="169" spans="1:21" ht="15" customHeight="1" thickBot="1" x14ac:dyDescent="0.3">
      <c r="A169" s="468" t="s">
        <v>249</v>
      </c>
      <c r="B169" s="530"/>
      <c r="C169" s="56"/>
      <c r="D169" s="56"/>
      <c r="E169" s="56"/>
      <c r="F169" s="56"/>
      <c r="G169" s="56"/>
      <c r="H169" s="56"/>
      <c r="I169" s="323"/>
      <c r="J169" s="33">
        <f>J159</f>
        <v>314.49000000000012</v>
      </c>
      <c r="K169" s="162" t="s">
        <v>146</v>
      </c>
    </row>
    <row r="170" spans="1:21" ht="15" customHeight="1" x14ac:dyDescent="0.25">
      <c r="J170" s="10"/>
      <c r="K170" s="162"/>
    </row>
    <row r="171" spans="1:21" ht="15" customHeight="1" x14ac:dyDescent="0.25">
      <c r="J171" s="10"/>
      <c r="K171" s="162"/>
    </row>
    <row r="172" spans="1:21" ht="15" customHeight="1" thickBot="1" x14ac:dyDescent="0.3">
      <c r="A172" s="394" t="s">
        <v>286</v>
      </c>
      <c r="J172" s="10"/>
      <c r="K172" s="162"/>
    </row>
    <row r="173" spans="1:21" ht="15" customHeight="1" thickBot="1" x14ac:dyDescent="0.3">
      <c r="A173" s="68" t="s">
        <v>88</v>
      </c>
      <c r="B173" s="65"/>
      <c r="C173" s="70" t="s">
        <v>80</v>
      </c>
      <c r="D173" s="92" t="s">
        <v>71</v>
      </c>
      <c r="E173" s="71" t="s">
        <v>81</v>
      </c>
      <c r="K173" s="162"/>
    </row>
    <row r="174" spans="1:21" ht="15" customHeight="1" x14ac:dyDescent="0.25">
      <c r="A174" s="209" t="s">
        <v>83</v>
      </c>
      <c r="B174" s="60"/>
      <c r="C174" s="45"/>
      <c r="D174" s="233"/>
      <c r="E174" s="231"/>
      <c r="G174" s="151" t="s">
        <v>124</v>
      </c>
      <c r="H174" s="151"/>
      <c r="K174" s="162"/>
    </row>
    <row r="175" spans="1:21" ht="15" customHeight="1" x14ac:dyDescent="0.25">
      <c r="A175" s="237" t="s">
        <v>83</v>
      </c>
      <c r="B175" s="3"/>
      <c r="C175" s="7"/>
      <c r="D175" s="211"/>
      <c r="E175" s="226"/>
      <c r="K175" s="162"/>
    </row>
    <row r="176" spans="1:21" ht="15" customHeight="1" x14ac:dyDescent="0.25">
      <c r="A176" s="237"/>
      <c r="B176" s="3"/>
      <c r="C176" s="7"/>
      <c r="D176" s="211"/>
      <c r="E176" s="226"/>
      <c r="K176" s="162"/>
    </row>
    <row r="177" spans="1:20" ht="15" customHeight="1" thickBot="1" x14ac:dyDescent="0.3">
      <c r="A177" s="238"/>
      <c r="B177" s="3"/>
      <c r="C177" s="7"/>
      <c r="D177" s="211"/>
      <c r="E177" s="226"/>
      <c r="K177" s="162"/>
    </row>
    <row r="178" spans="1:20" ht="15" customHeight="1" thickBot="1" x14ac:dyDescent="0.3">
      <c r="A178" s="68" t="s">
        <v>89</v>
      </c>
      <c r="B178" s="65"/>
      <c r="C178" s="65"/>
      <c r="D178" s="33">
        <f>SUM(D174:D177)</f>
        <v>0</v>
      </c>
      <c r="E178" s="69"/>
      <c r="G178" s="594" t="s">
        <v>281</v>
      </c>
      <c r="H178" s="593" t="s">
        <v>277</v>
      </c>
      <c r="I178" s="593" t="s">
        <v>278</v>
      </c>
      <c r="K178" s="162"/>
      <c r="L178" s="10"/>
    </row>
    <row r="179" spans="1:20" ht="15" customHeight="1" thickBot="1" x14ac:dyDescent="0.3">
      <c r="G179" s="439"/>
      <c r="H179" s="606"/>
      <c r="I179" s="592">
        <f>D178-H179</f>
        <v>0</v>
      </c>
      <c r="K179" s="162"/>
      <c r="M179" s="33">
        <f>(J169-H179)</f>
        <v>314.49000000000012</v>
      </c>
      <c r="N179" s="325" t="s">
        <v>276</v>
      </c>
    </row>
    <row r="180" spans="1:20" ht="15" customHeight="1" thickBot="1" x14ac:dyDescent="0.3">
      <c r="A180" s="394" t="s">
        <v>285</v>
      </c>
      <c r="B180" s="394"/>
      <c r="J180" s="10"/>
      <c r="K180" s="162"/>
    </row>
    <row r="181" spans="1:20" ht="15" customHeight="1" thickBot="1" x14ac:dyDescent="0.3">
      <c r="A181" s="462" t="s">
        <v>123</v>
      </c>
      <c r="B181" s="462"/>
      <c r="C181" s="463" t="s">
        <v>245</v>
      </c>
      <c r="D181" s="463" t="s">
        <v>47</v>
      </c>
      <c r="E181" s="463" t="s">
        <v>243</v>
      </c>
      <c r="H181" s="51"/>
      <c r="I181" s="10"/>
      <c r="J181" s="439"/>
      <c r="K181" s="162"/>
      <c r="P181" s="239" t="s">
        <v>83</v>
      </c>
    </row>
    <row r="182" spans="1:20" ht="15" customHeight="1" thickBot="1" x14ac:dyDescent="0.3">
      <c r="A182" s="464" t="s">
        <v>248</v>
      </c>
      <c r="B182" s="539"/>
      <c r="C182" s="465">
        <f>C102</f>
        <v>460</v>
      </c>
      <c r="D182" s="469">
        <f>D102</f>
        <v>0</v>
      </c>
      <c r="E182" s="308">
        <f>C182-D182</f>
        <v>460</v>
      </c>
      <c r="G182" s="109" t="s">
        <v>257</v>
      </c>
      <c r="H182" s="109"/>
      <c r="J182" s="10"/>
      <c r="K182" s="162"/>
    </row>
    <row r="183" spans="1:20" ht="15" customHeight="1" thickBot="1" x14ac:dyDescent="0.3">
      <c r="A183" s="586" t="s">
        <v>274</v>
      </c>
      <c r="B183" s="587"/>
      <c r="C183" s="588"/>
      <c r="D183" s="33">
        <f>D182-I179</f>
        <v>0</v>
      </c>
      <c r="E183" s="33">
        <f>E182+I179</f>
        <v>460</v>
      </c>
      <c r="G183" s="439" t="s">
        <v>287</v>
      </c>
      <c r="M183" s="109" t="s">
        <v>284</v>
      </c>
      <c r="P183" s="584" t="s">
        <v>259</v>
      </c>
      <c r="Q183" s="585"/>
      <c r="R183" s="585"/>
      <c r="S183" s="585"/>
      <c r="T183" s="585"/>
    </row>
    <row r="184" spans="1:20" ht="15" customHeight="1" thickBot="1" x14ac:dyDescent="0.3">
      <c r="A184" s="596" t="s">
        <v>280</v>
      </c>
      <c r="B184" s="474"/>
      <c r="C184" s="589"/>
      <c r="D184" s="431">
        <f>IF((M184)&lt;(E183),M184,E183)</f>
        <v>272.08999999999997</v>
      </c>
      <c r="E184" s="450" t="s">
        <v>256</v>
      </c>
      <c r="G184" s="109" t="s">
        <v>282</v>
      </c>
      <c r="H184" s="109"/>
      <c r="J184" s="439"/>
      <c r="K184" s="162"/>
      <c r="L184" s="10"/>
      <c r="M184" s="607">
        <v>272.08999999999997</v>
      </c>
      <c r="N184" s="583" t="str">
        <f>IF((M184)&gt;((E183)+(0.01)),P183,P181)</f>
        <v xml:space="preserve"> </v>
      </c>
    </row>
    <row r="185" spans="1:20" ht="15" customHeight="1" thickBot="1" x14ac:dyDescent="0.3">
      <c r="A185" s="467" t="s">
        <v>231</v>
      </c>
      <c r="B185" s="467"/>
      <c r="C185" s="466">
        <f>C182</f>
        <v>460</v>
      </c>
      <c r="D185" s="466">
        <f>D183+D184</f>
        <v>272.08999999999997</v>
      </c>
      <c r="E185" s="466">
        <f>C185-D185</f>
        <v>187.91000000000003</v>
      </c>
      <c r="G185" s="439" t="s">
        <v>288</v>
      </c>
      <c r="H185" s="109"/>
      <c r="J185" s="439"/>
    </row>
    <row r="186" spans="1:20" ht="15" customHeight="1" x14ac:dyDescent="0.25"/>
    <row r="187" spans="1:20" ht="15" customHeight="1" thickBot="1" x14ac:dyDescent="0.3">
      <c r="G187" s="109"/>
      <c r="H187" s="109"/>
      <c r="J187" s="10"/>
      <c r="K187" s="162"/>
    </row>
    <row r="188" spans="1:20" ht="15" customHeight="1" thickBot="1" x14ac:dyDescent="0.3">
      <c r="A188" s="324" t="s">
        <v>92</v>
      </c>
      <c r="B188" s="329"/>
      <c r="C188" s="56"/>
      <c r="D188" s="56"/>
      <c r="E188" s="56"/>
      <c r="F188" s="56"/>
      <c r="G188" s="56"/>
      <c r="H188" s="56"/>
      <c r="I188" s="323"/>
      <c r="J188" s="33">
        <f>M179-D184</f>
        <v>42.400000000000148</v>
      </c>
      <c r="K188" s="162"/>
    </row>
    <row r="189" spans="1:20" ht="15" customHeight="1" x14ac:dyDescent="0.25">
      <c r="K189" s="162"/>
    </row>
    <row r="190" spans="1:20" ht="15" customHeight="1" x14ac:dyDescent="0.25">
      <c r="K190" s="162"/>
    </row>
    <row r="191" spans="1:20" ht="15" customHeight="1" x14ac:dyDescent="0.25">
      <c r="K191" s="162"/>
    </row>
    <row r="192" spans="1:20" ht="15" customHeight="1" thickBot="1" x14ac:dyDescent="0.3">
      <c r="A192" s="394" t="s">
        <v>233</v>
      </c>
      <c r="K192" s="162"/>
    </row>
    <row r="193" spans="1:20" ht="15" customHeight="1" thickBot="1" x14ac:dyDescent="0.3">
      <c r="A193" s="136" t="s">
        <v>111</v>
      </c>
      <c r="B193" s="540"/>
      <c r="C193" s="65"/>
      <c r="D193" s="147" t="s">
        <v>17</v>
      </c>
      <c r="K193" s="162"/>
    </row>
    <row r="194" spans="1:20" ht="15" customHeight="1" x14ac:dyDescent="0.25">
      <c r="A194" s="144" t="s">
        <v>0</v>
      </c>
      <c r="B194" s="541"/>
      <c r="C194" s="145"/>
      <c r="D194" s="396">
        <v>42.4</v>
      </c>
      <c r="G194" s="151" t="s">
        <v>125</v>
      </c>
      <c r="H194" s="151"/>
      <c r="K194" s="162"/>
    </row>
    <row r="195" spans="1:20" ht="15" customHeight="1" x14ac:dyDescent="0.25">
      <c r="A195" s="146" t="s">
        <v>1</v>
      </c>
      <c r="B195" s="542"/>
      <c r="C195" s="135"/>
      <c r="D195" s="212"/>
      <c r="K195" s="162"/>
    </row>
    <row r="196" spans="1:20" ht="15" customHeight="1" thickBot="1" x14ac:dyDescent="0.3">
      <c r="A196" s="140" t="s">
        <v>74</v>
      </c>
      <c r="B196" s="543"/>
      <c r="C196" s="138"/>
      <c r="D196" s="470" t="s">
        <v>83</v>
      </c>
      <c r="G196" s="109"/>
      <c r="H196" s="109"/>
      <c r="J196" s="10"/>
      <c r="N196" s="162"/>
    </row>
    <row r="197" spans="1:20" ht="15" customHeight="1" thickBot="1" x14ac:dyDescent="0.3">
      <c r="A197" s="137" t="s">
        <v>121</v>
      </c>
      <c r="B197" s="537"/>
      <c r="C197" s="65"/>
      <c r="D197" s="33">
        <f>SUM(D194:D196)</f>
        <v>42.4</v>
      </c>
      <c r="E197" s="439" t="s">
        <v>293</v>
      </c>
    </row>
    <row r="198" spans="1:20" ht="15" customHeight="1" x14ac:dyDescent="0.25">
      <c r="K198" s="162"/>
    </row>
    <row r="199" spans="1:20" ht="15" customHeight="1" thickBot="1" x14ac:dyDescent="0.3">
      <c r="A199" s="394" t="s">
        <v>289</v>
      </c>
      <c r="B199" s="394"/>
      <c r="K199" s="162"/>
    </row>
    <row r="200" spans="1:20" ht="15" customHeight="1" thickBot="1" x14ac:dyDescent="0.3">
      <c r="A200" s="471" t="s">
        <v>114</v>
      </c>
      <c r="B200" s="471"/>
      <c r="C200" s="472" t="s">
        <v>245</v>
      </c>
      <c r="D200" s="472" t="s">
        <v>47</v>
      </c>
      <c r="E200" s="472" t="s">
        <v>243</v>
      </c>
      <c r="K200" s="162"/>
      <c r="P200" s="239" t="s">
        <v>83</v>
      </c>
    </row>
    <row r="201" spans="1:20" ht="15" customHeight="1" thickBot="1" x14ac:dyDescent="0.3">
      <c r="A201" s="471" t="s">
        <v>248</v>
      </c>
      <c r="B201" s="471"/>
      <c r="C201" s="432">
        <f>C103</f>
        <v>250</v>
      </c>
      <c r="D201" s="432">
        <f>D103</f>
        <v>0</v>
      </c>
      <c r="E201" s="432">
        <f>C201-D201</f>
        <v>250</v>
      </c>
      <c r="G201" s="109" t="s">
        <v>257</v>
      </c>
      <c r="H201" s="109"/>
      <c r="K201" s="162"/>
      <c r="P201" s="597" t="s">
        <v>291</v>
      </c>
    </row>
    <row r="202" spans="1:20" ht="15" customHeight="1" thickBot="1" x14ac:dyDescent="0.3">
      <c r="A202" s="486" t="s">
        <v>273</v>
      </c>
      <c r="B202" s="544"/>
      <c r="C202" s="479"/>
      <c r="D202" s="432">
        <f>D201-D197</f>
        <v>-42.4</v>
      </c>
      <c r="E202" s="432">
        <f>E201+D197</f>
        <v>292.39999999999998</v>
      </c>
      <c r="G202" s="439" t="s">
        <v>290</v>
      </c>
      <c r="M202" s="109" t="s">
        <v>284</v>
      </c>
      <c r="P202" s="584" t="s">
        <v>259</v>
      </c>
      <c r="Q202" s="585"/>
      <c r="R202" s="585"/>
      <c r="S202" s="585"/>
      <c r="T202" s="585"/>
    </row>
    <row r="203" spans="1:20" ht="15" customHeight="1" thickBot="1" x14ac:dyDescent="0.3">
      <c r="A203" s="596" t="s">
        <v>280</v>
      </c>
      <c r="B203" s="301"/>
      <c r="C203" s="78"/>
      <c r="D203" s="431">
        <f>IF((M203)&lt;(E201+E202),M203,(E201+E202))</f>
        <v>42.4</v>
      </c>
      <c r="E203" s="450" t="s">
        <v>256</v>
      </c>
      <c r="G203" s="109" t="s">
        <v>282</v>
      </c>
      <c r="H203" s="109"/>
      <c r="J203" s="439"/>
      <c r="K203" s="162"/>
      <c r="M203" s="607">
        <v>42.4</v>
      </c>
      <c r="N203" s="583" t="str">
        <f>IF((M203)&gt;((E202)+(0.01)),P202,P201)</f>
        <v xml:space="preserve">   </v>
      </c>
    </row>
    <row r="204" spans="1:20" ht="15" customHeight="1" thickBot="1" x14ac:dyDescent="0.3">
      <c r="A204" s="473" t="s">
        <v>250</v>
      </c>
      <c r="B204" s="545"/>
      <c r="C204" s="432">
        <f>C201</f>
        <v>250</v>
      </c>
      <c r="D204" s="432">
        <f>D202+D203</f>
        <v>0</v>
      </c>
      <c r="E204" s="432">
        <f>C204-D204</f>
        <v>250</v>
      </c>
      <c r="G204" s="109" t="s">
        <v>292</v>
      </c>
      <c r="H204" s="109"/>
    </row>
    <row r="205" spans="1:20" ht="15" customHeight="1" x14ac:dyDescent="0.25"/>
    <row r="206" spans="1:20" ht="15" customHeight="1" thickBot="1" x14ac:dyDescent="0.3">
      <c r="G206" s="109"/>
      <c r="H206" s="109"/>
      <c r="J206" s="10"/>
      <c r="K206" s="162"/>
    </row>
    <row r="207" spans="1:20" ht="15" customHeight="1" thickBot="1" x14ac:dyDescent="0.3">
      <c r="A207" s="324" t="s">
        <v>251</v>
      </c>
      <c r="B207" s="329"/>
      <c r="C207" s="56"/>
      <c r="D207" s="56"/>
      <c r="E207" s="56"/>
      <c r="F207" s="56"/>
      <c r="G207" s="56"/>
      <c r="H207" s="56"/>
      <c r="I207" s="323"/>
      <c r="J207" s="33">
        <f>J188-D203</f>
        <v>1.4921397450962104E-13</v>
      </c>
      <c r="K207" s="485" t="s">
        <v>148</v>
      </c>
    </row>
    <row r="208" spans="1:20" ht="15" customHeight="1" x14ac:dyDescent="0.25">
      <c r="K208" s="162"/>
    </row>
    <row r="209" spans="1:13" ht="15" customHeight="1" x14ac:dyDescent="0.25"/>
    <row r="210" spans="1:13" ht="15" customHeight="1" x14ac:dyDescent="0.25"/>
    <row r="211" spans="1:13" ht="15.95" customHeight="1" x14ac:dyDescent="0.25">
      <c r="E211" s="380" t="s">
        <v>144</v>
      </c>
      <c r="K211" t="s">
        <v>135</v>
      </c>
    </row>
    <row r="212" spans="1:13" ht="15.95" customHeight="1" thickBot="1" x14ac:dyDescent="0.3">
      <c r="E212" s="380"/>
    </row>
    <row r="213" spans="1:13" ht="15.95" customHeight="1" thickBot="1" x14ac:dyDescent="0.3">
      <c r="A213" s="324" t="s">
        <v>251</v>
      </c>
      <c r="B213" s="329"/>
      <c r="C213" s="56"/>
      <c r="D213" s="56"/>
      <c r="E213" s="56"/>
      <c r="F213" s="56"/>
      <c r="G213" s="56"/>
      <c r="H213" s="56"/>
      <c r="I213" s="323"/>
      <c r="J213" s="33">
        <f>J207</f>
        <v>1.4921397450962104E-13</v>
      </c>
    </row>
    <row r="214" spans="1:13" ht="15.95" customHeight="1" x14ac:dyDescent="0.25">
      <c r="J214" s="10"/>
    </row>
    <row r="215" spans="1:13" ht="15" customHeight="1" x14ac:dyDescent="0.25">
      <c r="A215" s="258" t="s">
        <v>263</v>
      </c>
      <c r="B215" s="258"/>
    </row>
    <row r="216" spans="1:13" ht="15" customHeight="1" x14ac:dyDescent="0.25"/>
    <row r="217" spans="1:13" ht="15" customHeight="1" thickBot="1" x14ac:dyDescent="0.3">
      <c r="A217" s="394" t="s">
        <v>264</v>
      </c>
      <c r="B217" s="394"/>
      <c r="D217" s="10"/>
    </row>
    <row r="218" spans="1:13" ht="15" customHeight="1" thickBot="1" x14ac:dyDescent="0.3">
      <c r="A218" s="311" t="s">
        <v>234</v>
      </c>
      <c r="B218" s="310"/>
      <c r="C218" s="310"/>
      <c r="D218" s="437">
        <f>D105</f>
        <v>50</v>
      </c>
      <c r="E218" s="109" t="s">
        <v>254</v>
      </c>
    </row>
    <row r="219" spans="1:13" ht="15" customHeight="1" thickBot="1" x14ac:dyDescent="0.3">
      <c r="A219" s="68" t="s">
        <v>142</v>
      </c>
      <c r="B219" s="65"/>
      <c r="C219" s="65"/>
      <c r="D219" s="480" t="s">
        <v>17</v>
      </c>
    </row>
    <row r="220" spans="1:13" ht="15" customHeight="1" x14ac:dyDescent="0.25">
      <c r="A220" s="236"/>
      <c r="B220" s="145"/>
      <c r="C220" s="145"/>
      <c r="D220" s="396"/>
    </row>
    <row r="221" spans="1:13" ht="15" customHeight="1" x14ac:dyDescent="0.25">
      <c r="A221" s="237"/>
      <c r="B221" s="135"/>
      <c r="C221" s="135"/>
      <c r="D221" s="212"/>
      <c r="I221" s="10"/>
      <c r="J221" s="10"/>
    </row>
    <row r="222" spans="1:13" ht="15" customHeight="1" thickBot="1" x14ac:dyDescent="0.3">
      <c r="A222" s="237"/>
      <c r="B222" s="135"/>
      <c r="C222" s="135"/>
      <c r="D222" s="212"/>
      <c r="I222" s="10"/>
      <c r="J222" s="10"/>
    </row>
    <row r="223" spans="1:13" ht="15" customHeight="1" thickBot="1" x14ac:dyDescent="0.3">
      <c r="A223" s="137" t="s">
        <v>153</v>
      </c>
      <c r="B223" s="537"/>
      <c r="C223" s="65"/>
      <c r="D223" s="33">
        <f>SUM(D220:D222)</f>
        <v>0</v>
      </c>
      <c r="E223" s="439" t="s">
        <v>255</v>
      </c>
      <c r="J223" s="10"/>
      <c r="M223" s="33">
        <f>IF(SUM(M220:N222)&gt;((S207)+(0.01)),"ERROR",(SUM(M220:M222)))</f>
        <v>0</v>
      </c>
    </row>
    <row r="224" spans="1:13" ht="15" customHeight="1" thickBot="1" x14ac:dyDescent="0.3">
      <c r="A224" s="74" t="s">
        <v>93</v>
      </c>
      <c r="B224" s="82"/>
      <c r="C224" s="72"/>
      <c r="D224" s="73"/>
      <c r="E224" s="73" t="s">
        <v>81</v>
      </c>
      <c r="G224" s="109"/>
      <c r="H224" s="109"/>
      <c r="I224" s="10"/>
      <c r="J224" s="10"/>
    </row>
    <row r="225" spans="1:16" ht="15" customHeight="1" x14ac:dyDescent="0.25">
      <c r="A225" s="236" t="s">
        <v>224</v>
      </c>
      <c r="B225" s="605"/>
      <c r="C225" s="60"/>
      <c r="D225" s="233">
        <v>25</v>
      </c>
      <c r="E225" s="433" t="s">
        <v>473</v>
      </c>
      <c r="G225" s="109"/>
      <c r="H225" s="109"/>
      <c r="I225" s="10"/>
      <c r="J225" s="10"/>
    </row>
    <row r="226" spans="1:16" ht="15" customHeight="1" x14ac:dyDescent="0.25">
      <c r="A226" s="237"/>
      <c r="B226" s="605"/>
      <c r="C226" s="60"/>
      <c r="D226" s="211"/>
      <c r="E226" s="434"/>
      <c r="G226" s="109"/>
      <c r="H226" s="109"/>
      <c r="I226" s="10"/>
      <c r="J226" s="10"/>
    </row>
    <row r="227" spans="1:16" ht="15" customHeight="1" thickBot="1" x14ac:dyDescent="0.3">
      <c r="A227" s="238"/>
      <c r="B227" s="608"/>
      <c r="C227" s="28"/>
      <c r="D227" s="235"/>
      <c r="E227" s="435"/>
      <c r="G227" s="109"/>
      <c r="H227" s="109"/>
      <c r="I227" s="10"/>
      <c r="J227" s="10"/>
    </row>
    <row r="228" spans="1:16" ht="15" customHeight="1" thickBot="1" x14ac:dyDescent="0.3">
      <c r="A228" s="68" t="s">
        <v>94</v>
      </c>
      <c r="B228" s="65"/>
      <c r="C228" s="65"/>
      <c r="D228" s="33">
        <f>SUM(D225:D227)</f>
        <v>25</v>
      </c>
      <c r="E228" s="436"/>
      <c r="I228" s="10"/>
      <c r="J228" s="10"/>
    </row>
    <row r="229" spans="1:16" ht="15" customHeight="1" thickBot="1" x14ac:dyDescent="0.3">
      <c r="A229" s="311" t="s">
        <v>253</v>
      </c>
      <c r="B229" s="310"/>
      <c r="C229" s="310"/>
      <c r="D229" s="33">
        <f>D218+D223-D228</f>
        <v>25</v>
      </c>
      <c r="E229" s="109" t="s">
        <v>294</v>
      </c>
      <c r="I229" s="10"/>
      <c r="J229" s="10"/>
    </row>
    <row r="230" spans="1:16" ht="15" customHeight="1" thickBot="1" x14ac:dyDescent="0.3"/>
    <row r="231" spans="1:16" ht="15.95" customHeight="1" thickBot="1" x14ac:dyDescent="0.35">
      <c r="A231" s="22" t="s">
        <v>261</v>
      </c>
      <c r="B231" s="56"/>
      <c r="C231" s="157"/>
      <c r="D231" s="157"/>
      <c r="E231" s="157"/>
      <c r="F231" s="157"/>
      <c r="G231" s="321"/>
      <c r="H231" s="321"/>
      <c r="I231" s="320"/>
      <c r="J231" s="33">
        <f>J207-D223</f>
        <v>1.4921397450962104E-13</v>
      </c>
      <c r="K231" s="162"/>
    </row>
    <row r="232" spans="1:16" ht="15" customHeight="1" x14ac:dyDescent="0.25">
      <c r="J232" s="604" t="s">
        <v>297</v>
      </c>
      <c r="K232" s="162"/>
    </row>
    <row r="233" spans="1:16" ht="15" customHeight="1" x14ac:dyDescent="0.25">
      <c r="J233" s="598"/>
      <c r="K233" s="162"/>
    </row>
    <row r="234" spans="1:16" ht="15.95" customHeight="1" thickBot="1" x14ac:dyDescent="0.3">
      <c r="A234" s="258" t="s">
        <v>129</v>
      </c>
      <c r="B234" s="258"/>
      <c r="C234" s="15"/>
      <c r="D234" s="15"/>
      <c r="E234" s="15"/>
      <c r="K234" s="162"/>
    </row>
    <row r="235" spans="1:16" ht="15.95" customHeight="1" x14ac:dyDescent="0.25">
      <c r="A235" s="387" t="s">
        <v>150</v>
      </c>
      <c r="B235" s="388"/>
      <c r="C235" s="388"/>
      <c r="D235" s="389">
        <f>D106</f>
        <v>0</v>
      </c>
      <c r="E235" s="439" t="s">
        <v>266</v>
      </c>
      <c r="G235" s="109"/>
      <c r="H235" s="109"/>
      <c r="K235" s="162"/>
    </row>
    <row r="236" spans="1:16" ht="15.95" customHeight="1" thickBot="1" x14ac:dyDescent="0.3">
      <c r="A236" s="385" t="s">
        <v>128</v>
      </c>
      <c r="B236" s="546"/>
      <c r="C236" s="386"/>
      <c r="D236" s="37">
        <f>IF((J231&gt;0),J231,0)</f>
        <v>1.4921397450962104E-13</v>
      </c>
      <c r="E236" s="599" t="s">
        <v>296</v>
      </c>
      <c r="F236" s="600"/>
      <c r="G236" s="601"/>
      <c r="H236" s="601"/>
      <c r="I236" s="600"/>
      <c r="J236" s="600"/>
      <c r="K236" s="602"/>
    </row>
    <row r="237" spans="1:16" ht="15.75" thickBot="1" x14ac:dyDescent="0.3">
      <c r="A237" s="74" t="s">
        <v>95</v>
      </c>
      <c r="B237" s="82"/>
      <c r="C237" s="72"/>
      <c r="D237" s="73" t="s">
        <v>71</v>
      </c>
      <c r="E237" s="73" t="s">
        <v>81</v>
      </c>
      <c r="G237" t="str">
        <f>IF((I236)&gt;(J231),O237,P237)</f>
        <v xml:space="preserve">  </v>
      </c>
      <c r="P237" s="239" t="s">
        <v>165</v>
      </c>
    </row>
    <row r="238" spans="1:16" x14ac:dyDescent="0.25">
      <c r="A238" s="236"/>
      <c r="B238" s="605"/>
      <c r="C238" s="60"/>
      <c r="D238" s="233"/>
      <c r="E238" s="433"/>
    </row>
    <row r="239" spans="1:16" x14ac:dyDescent="0.25">
      <c r="A239" s="237"/>
      <c r="B239" s="135"/>
      <c r="C239" s="3"/>
      <c r="D239" s="211"/>
      <c r="E239" s="434"/>
    </row>
    <row r="240" spans="1:16" x14ac:dyDescent="0.25">
      <c r="A240" s="237"/>
      <c r="B240" s="605"/>
      <c r="C240" s="60"/>
      <c r="D240" s="211"/>
      <c r="E240" s="434"/>
      <c r="K240" s="162"/>
    </row>
    <row r="241" spans="1:11" ht="15.75" thickBot="1" x14ac:dyDescent="0.3">
      <c r="A241" s="238"/>
      <c r="B241" s="608"/>
      <c r="C241" s="28"/>
      <c r="D241" s="235"/>
      <c r="E241" s="603"/>
      <c r="K241" s="162"/>
    </row>
    <row r="242" spans="1:11" ht="18" customHeight="1" thickBot="1" x14ac:dyDescent="0.3">
      <c r="A242" s="68" t="s">
        <v>96</v>
      </c>
      <c r="B242" s="65"/>
      <c r="C242" s="65"/>
      <c r="D242" s="33">
        <f>SUM(D238:D241)</f>
        <v>0</v>
      </c>
      <c r="K242" s="162"/>
    </row>
    <row r="243" spans="1:11" ht="15.95" customHeight="1" thickBot="1" x14ac:dyDescent="0.35">
      <c r="A243" s="446" t="s">
        <v>130</v>
      </c>
      <c r="B243" s="547"/>
      <c r="C243" s="307"/>
      <c r="D243" s="447">
        <f>D235+D236-D242</f>
        <v>1.4921397450962104E-13</v>
      </c>
      <c r="E243" s="109" t="s">
        <v>295</v>
      </c>
      <c r="G243" s="439"/>
      <c r="H243" s="439"/>
      <c r="K243" s="162"/>
    </row>
    <row r="244" spans="1:11" ht="15.95" customHeight="1" thickBot="1" x14ac:dyDescent="0.3">
      <c r="E244" s="239"/>
      <c r="G244" s="439"/>
      <c r="H244" s="439"/>
      <c r="K244" s="162"/>
    </row>
    <row r="245" spans="1:11" ht="15.95" customHeight="1" thickBot="1" x14ac:dyDescent="0.3">
      <c r="A245" s="172" t="s">
        <v>260</v>
      </c>
      <c r="B245" s="173"/>
      <c r="C245" s="173"/>
      <c r="D245" s="202"/>
      <c r="E245" s="173"/>
      <c r="F245" s="173"/>
      <c r="G245" s="205"/>
      <c r="H245" s="205"/>
      <c r="I245" s="56"/>
      <c r="J245" s="191">
        <f>J231-D236</f>
        <v>0</v>
      </c>
      <c r="K245" s="162"/>
    </row>
    <row r="246" spans="1:11" ht="15.95" customHeight="1" x14ac:dyDescent="0.25">
      <c r="A246" s="51" t="s">
        <v>163</v>
      </c>
      <c r="B246" s="51"/>
      <c r="C246" s="163"/>
      <c r="D246" s="6"/>
      <c r="E246" s="11"/>
      <c r="J246" s="10"/>
      <c r="K246" s="162"/>
    </row>
    <row r="247" spans="1:11" ht="15.95" customHeight="1" x14ac:dyDescent="0.25">
      <c r="E247" s="239"/>
      <c r="G247" s="439"/>
      <c r="H247" s="439"/>
      <c r="K247" s="162"/>
    </row>
    <row r="248" spans="1:11" ht="15.95" customHeight="1" thickBot="1" x14ac:dyDescent="0.3">
      <c r="A248" s="258" t="s">
        <v>221</v>
      </c>
      <c r="B248" s="258"/>
      <c r="K248" s="162"/>
    </row>
    <row r="249" spans="1:11" ht="15.95" customHeight="1" thickBot="1" x14ac:dyDescent="0.3">
      <c r="A249" s="319" t="s">
        <v>213</v>
      </c>
      <c r="B249" s="318"/>
      <c r="C249" s="318"/>
      <c r="D249" s="33">
        <f>D104</f>
        <v>308.81</v>
      </c>
      <c r="E249" t="s">
        <v>235</v>
      </c>
      <c r="G249" s="151" t="s">
        <v>232</v>
      </c>
      <c r="H249" s="151"/>
      <c r="K249" s="162"/>
    </row>
    <row r="250" spans="1:11" ht="15.95" customHeight="1" x14ac:dyDescent="0.25">
      <c r="A250" s="317" t="s">
        <v>112</v>
      </c>
      <c r="B250" s="548"/>
      <c r="C250" s="316"/>
      <c r="D250" s="58">
        <f>D197</f>
        <v>42.4</v>
      </c>
      <c r="E250" t="s">
        <v>235</v>
      </c>
      <c r="G250" s="151" t="s">
        <v>151</v>
      </c>
      <c r="H250" s="151"/>
      <c r="K250" s="162"/>
    </row>
    <row r="251" spans="1:11" ht="15.95" customHeight="1" thickBot="1" x14ac:dyDescent="0.3">
      <c r="A251" s="315" t="s">
        <v>113</v>
      </c>
      <c r="B251" s="549"/>
      <c r="C251" s="314"/>
      <c r="D251" s="257">
        <f>D95</f>
        <v>172.92000000000002</v>
      </c>
      <c r="E251" t="s">
        <v>235</v>
      </c>
      <c r="G251" s="151" t="s">
        <v>232</v>
      </c>
      <c r="H251" s="151"/>
      <c r="K251" s="162"/>
    </row>
    <row r="252" spans="1:11" ht="15.95" customHeight="1" thickBot="1" x14ac:dyDescent="0.3">
      <c r="A252" s="74" t="s">
        <v>212</v>
      </c>
      <c r="B252" s="82"/>
      <c r="C252" s="72"/>
      <c r="D252" s="73" t="s">
        <v>71</v>
      </c>
      <c r="E252" s="73" t="s">
        <v>81</v>
      </c>
      <c r="K252" s="162"/>
    </row>
    <row r="253" spans="1:11" ht="15.95" customHeight="1" x14ac:dyDescent="0.25">
      <c r="A253" s="236" t="s">
        <v>471</v>
      </c>
      <c r="B253" s="605"/>
      <c r="C253" s="60"/>
      <c r="D253" s="233">
        <v>223.6</v>
      </c>
      <c r="E253" s="395" t="s">
        <v>472</v>
      </c>
      <c r="K253" s="162"/>
    </row>
    <row r="254" spans="1:11" ht="15.95" customHeight="1" x14ac:dyDescent="0.25">
      <c r="A254" s="237"/>
      <c r="B254" s="605"/>
      <c r="C254" s="60"/>
      <c r="D254" s="233"/>
      <c r="E254" s="395"/>
      <c r="K254" s="162"/>
    </row>
    <row r="255" spans="1:11" ht="15.95" customHeight="1" x14ac:dyDescent="0.25">
      <c r="A255" s="237"/>
      <c r="B255" s="605"/>
      <c r="C255" s="60"/>
      <c r="D255" s="233"/>
      <c r="E255" s="395"/>
      <c r="K255" s="162"/>
    </row>
    <row r="256" spans="1:11" ht="15.95" customHeight="1" thickBot="1" x14ac:dyDescent="0.3">
      <c r="A256" s="441"/>
      <c r="B256" s="138"/>
      <c r="C256" s="273"/>
      <c r="D256" s="442"/>
      <c r="E256" s="443"/>
      <c r="K256" s="162"/>
    </row>
    <row r="257" spans="1:22" ht="15.95" customHeight="1" thickBot="1" x14ac:dyDescent="0.3">
      <c r="A257" s="444" t="s">
        <v>237</v>
      </c>
      <c r="B257" s="550"/>
      <c r="C257" s="313"/>
      <c r="D257" s="33">
        <f>SUM(D253:D256)</f>
        <v>223.6</v>
      </c>
      <c r="E257" s="239"/>
      <c r="K257" s="162"/>
    </row>
    <row r="258" spans="1:22" ht="15.95" customHeight="1" thickBot="1" x14ac:dyDescent="0.35">
      <c r="A258" s="440" t="s">
        <v>236</v>
      </c>
      <c r="B258" s="551"/>
      <c r="C258" s="312"/>
      <c r="D258" s="445">
        <f>D249+D250+D251-D257</f>
        <v>300.52999999999997</v>
      </c>
      <c r="E258" s="109" t="s">
        <v>298</v>
      </c>
      <c r="G258" s="439"/>
      <c r="H258" s="439"/>
      <c r="K258" s="162"/>
    </row>
    <row r="259" spans="1:22" ht="15.95" customHeight="1" thickBot="1" x14ac:dyDescent="0.3">
      <c r="E259" s="239"/>
      <c r="G259" s="439"/>
      <c r="H259" s="439"/>
      <c r="K259" s="162"/>
    </row>
    <row r="260" spans="1:22" ht="15.95" customHeight="1" thickBot="1" x14ac:dyDescent="0.3">
      <c r="A260" s="322" t="s">
        <v>204</v>
      </c>
      <c r="B260" s="552"/>
      <c r="C260" s="56"/>
      <c r="D260" s="56"/>
      <c r="E260" s="56"/>
      <c r="F260" s="56"/>
      <c r="G260" s="56"/>
      <c r="H260" s="56"/>
      <c r="I260" s="78"/>
      <c r="J260" s="381">
        <f>D147+D178+D228+D257+D242</f>
        <v>346.13</v>
      </c>
      <c r="K260" s="162"/>
    </row>
    <row r="261" spans="1:22" ht="15.95" customHeight="1" thickBot="1" x14ac:dyDescent="0.3">
      <c r="G261" s="151"/>
      <c r="H261" s="151"/>
      <c r="K261" s="162"/>
    </row>
    <row r="262" spans="1:22" ht="16.5" thickBot="1" x14ac:dyDescent="0.3">
      <c r="A262" s="322" t="s">
        <v>205</v>
      </c>
      <c r="B262" s="552"/>
      <c r="C262" s="56"/>
      <c r="D262" s="56"/>
      <c r="E262" s="56"/>
      <c r="F262" s="56"/>
      <c r="G262" s="56"/>
      <c r="H262" s="56"/>
      <c r="I262" s="78"/>
      <c r="J262" s="383">
        <f>K73+E96-J260</f>
        <v>1286.6200000000003</v>
      </c>
      <c r="K262" s="302"/>
      <c r="L262" s="377"/>
      <c r="M262" t="s">
        <v>202</v>
      </c>
      <c r="U262" s="382" t="s">
        <v>206</v>
      </c>
      <c r="V262" s="303" t="s">
        <v>83</v>
      </c>
    </row>
    <row r="296" spans="3:5" x14ac:dyDescent="0.25">
      <c r="C296" s="6"/>
      <c r="D296" s="6"/>
      <c r="E296" s="6"/>
    </row>
    <row r="297" spans="3:5" x14ac:dyDescent="0.25">
      <c r="C297" s="6"/>
      <c r="D297" s="6"/>
      <c r="E297" s="6"/>
    </row>
    <row r="298" spans="3:5" x14ac:dyDescent="0.25">
      <c r="C298" s="6"/>
      <c r="D298" s="6"/>
      <c r="E298" s="6"/>
    </row>
    <row r="299" spans="3:5" x14ac:dyDescent="0.25">
      <c r="C299" s="6"/>
      <c r="D299" s="6"/>
      <c r="E299" s="6"/>
    </row>
    <row r="300" spans="3:5" x14ac:dyDescent="0.25">
      <c r="C300" s="6"/>
      <c r="D300" s="6"/>
      <c r="E300" s="6"/>
    </row>
    <row r="301" spans="3:5" x14ac:dyDescent="0.25">
      <c r="C301" s="6"/>
      <c r="D301" s="6"/>
      <c r="E301" s="6"/>
    </row>
  </sheetData>
  <sheetProtection selectLockedCells="1"/>
  <pageMargins left="0.25" right="0.25" top="0.25" bottom="0.25" header="0.25" footer="0.25"/>
  <pageSetup scale="94" fitToHeight="0" orientation="portrait" r:id="rId1"/>
  <rowBreaks count="4" manualBreakCount="4">
    <brk id="53" max="16383" man="1"/>
    <brk id="109" max="16383" man="1"/>
    <brk id="164" max="16383" man="1"/>
    <brk id="210" max="16383" man="1"/>
  </rowBreaks>
  <colBreaks count="2" manualBreakCount="2">
    <brk id="11" max="1048575" man="1"/>
    <brk id="12" max="1048575" man="1"/>
  </col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D937-74D0-481D-8148-9B7F0919BFD3}">
  <sheetPr>
    <tabColor rgb="FFFF0000"/>
  </sheetPr>
  <dimension ref="A1"/>
  <sheetViews>
    <sheetView topLeftCell="A2" workbookViewId="0">
      <selection activeCell="M19" sqref="M19"/>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0740-8592-D340-846E-E37D28F333ED}">
  <sheetPr>
    <tabColor rgb="FF00B050"/>
  </sheetPr>
  <dimension ref="A1"/>
  <sheetViews>
    <sheetView topLeftCell="A13" zoomScaleNormal="80" zoomScaleSheetLayoutView="100" workbookViewId="0">
      <selection activeCell="C21" sqref="C21:E33"/>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F7EF-0C06-4201-B519-18EC0B58BB1D}">
  <sheetPr>
    <tabColor rgb="FFCC66FF"/>
  </sheetPr>
  <dimension ref="A1"/>
  <sheetViews>
    <sheetView workbookViewId="0">
      <selection activeCell="K21" sqref="K21"/>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3CF7-C6CC-4A29-ABED-3921FFED1B45}">
  <dimension ref="A1:I55"/>
  <sheetViews>
    <sheetView zoomScaleNormal="100" workbookViewId="0">
      <selection activeCell="B32" sqref="B32:C33"/>
    </sheetView>
  </sheetViews>
  <sheetFormatPr defaultRowHeight="15" x14ac:dyDescent="0.25"/>
  <cols>
    <col min="1" max="1" width="16.7109375" customWidth="1"/>
    <col min="2" max="2" width="9.7109375" customWidth="1"/>
    <col min="3" max="3" width="24.7109375" customWidth="1"/>
    <col min="4" max="6" width="7.7109375" customWidth="1"/>
    <col min="7" max="7" width="9.7109375" customWidth="1"/>
    <col min="8" max="8" width="17.7109375" customWidth="1"/>
  </cols>
  <sheetData>
    <row r="1" spans="1:8" ht="21" x14ac:dyDescent="0.35">
      <c r="A1" s="651" t="s">
        <v>325</v>
      </c>
      <c r="B1" s="14"/>
      <c r="D1" s="8"/>
      <c r="G1" s="276"/>
    </row>
    <row r="2" spans="1:8" ht="8.1" customHeight="1" x14ac:dyDescent="0.35">
      <c r="A2" s="97"/>
      <c r="B2" s="14"/>
      <c r="D2" s="8"/>
      <c r="G2" s="276"/>
    </row>
    <row r="3" spans="1:8" ht="15.95" customHeight="1" x14ac:dyDescent="0.35">
      <c r="A3" s="16" t="s">
        <v>316</v>
      </c>
      <c r="B3" s="14"/>
      <c r="D3" s="8"/>
      <c r="G3" s="276"/>
    </row>
    <row r="4" spans="1:8" ht="8.1" customHeight="1" thickBot="1" x14ac:dyDescent="0.45">
      <c r="A4" s="96"/>
      <c r="B4" s="14"/>
      <c r="D4" s="8"/>
      <c r="E4" s="8"/>
      <c r="F4" s="277"/>
      <c r="G4" s="17"/>
    </row>
    <row r="5" spans="1:8" ht="15.95" customHeight="1" thickBot="1" x14ac:dyDescent="0.3">
      <c r="A5" s="278" t="s">
        <v>182</v>
      </c>
      <c r="B5" s="279" t="s">
        <v>80</v>
      </c>
      <c r="C5" s="280" t="s">
        <v>19</v>
      </c>
      <c r="D5" s="281"/>
      <c r="E5" s="282" t="s">
        <v>183</v>
      </c>
      <c r="F5" s="639"/>
      <c r="G5" s="649" t="s">
        <v>184</v>
      </c>
      <c r="H5" s="72"/>
    </row>
    <row r="6" spans="1:8" ht="15.95" customHeight="1" thickBot="1" x14ac:dyDescent="0.3">
      <c r="A6" s="283" t="s">
        <v>185</v>
      </c>
      <c r="B6" s="659" t="s">
        <v>324</v>
      </c>
      <c r="C6" s="284"/>
      <c r="D6" s="285" t="s">
        <v>103</v>
      </c>
      <c r="E6" s="286" t="s">
        <v>104</v>
      </c>
      <c r="F6" s="640" t="s">
        <v>105</v>
      </c>
    </row>
    <row r="7" spans="1:8" ht="15.75" x14ac:dyDescent="0.25">
      <c r="A7" s="626" t="s">
        <v>20</v>
      </c>
      <c r="B7" s="619"/>
      <c r="C7" s="126" t="s">
        <v>322</v>
      </c>
      <c r="D7" s="288"/>
      <c r="E7" s="288"/>
      <c r="F7" s="641"/>
    </row>
    <row r="8" spans="1:8" ht="15.95" customHeight="1" x14ac:dyDescent="0.25">
      <c r="A8" s="627"/>
      <c r="B8" s="100"/>
      <c r="C8" s="98"/>
      <c r="D8" s="289"/>
      <c r="E8" s="289"/>
      <c r="F8" s="642"/>
    </row>
    <row r="9" spans="1:8" ht="15.95" customHeight="1" thickBot="1" x14ac:dyDescent="0.3">
      <c r="A9" s="628"/>
      <c r="B9" s="105"/>
      <c r="C9" s="106"/>
      <c r="D9" s="290"/>
      <c r="E9" s="290"/>
      <c r="F9" s="643"/>
    </row>
    <row r="10" spans="1:8" ht="15.95" customHeight="1" x14ac:dyDescent="0.25">
      <c r="A10" s="629" t="s">
        <v>26</v>
      </c>
      <c r="B10" s="623"/>
      <c r="C10" s="623"/>
      <c r="D10" s="288"/>
      <c r="E10" s="288"/>
      <c r="F10" s="641"/>
    </row>
    <row r="11" spans="1:8" ht="15.95" customHeight="1" x14ac:dyDescent="0.25">
      <c r="A11" s="627"/>
      <c r="B11" s="100"/>
      <c r="C11" s="100"/>
      <c r="D11" s="289"/>
      <c r="E11" s="289"/>
      <c r="F11" s="642"/>
    </row>
    <row r="12" spans="1:8" ht="15.95" customHeight="1" x14ac:dyDescent="0.25">
      <c r="A12" s="630"/>
      <c r="B12" s="620"/>
      <c r="C12" s="650"/>
      <c r="D12" s="621"/>
      <c r="E12" s="621"/>
      <c r="F12" s="647"/>
    </row>
    <row r="13" spans="1:8" ht="15.95" customHeight="1" x14ac:dyDescent="0.25">
      <c r="A13" s="630"/>
      <c r="B13" s="620"/>
      <c r="C13" s="650"/>
      <c r="D13" s="621"/>
      <c r="E13" s="621"/>
      <c r="F13" s="647"/>
    </row>
    <row r="14" spans="1:8" ht="15.95" customHeight="1" thickBot="1" x14ac:dyDescent="0.3">
      <c r="A14" s="628"/>
      <c r="B14" s="105"/>
      <c r="C14" s="106"/>
      <c r="D14" s="290"/>
      <c r="E14" s="290"/>
      <c r="F14" s="643"/>
    </row>
    <row r="15" spans="1:8" ht="15.95" customHeight="1" x14ac:dyDescent="0.25">
      <c r="A15" s="626" t="s">
        <v>310</v>
      </c>
      <c r="B15" s="170"/>
      <c r="C15" s="126"/>
      <c r="D15" s="288"/>
      <c r="E15" s="288"/>
      <c r="F15" s="641"/>
    </row>
    <row r="16" spans="1:8" ht="15.95" customHeight="1" x14ac:dyDescent="0.25">
      <c r="A16" s="627"/>
      <c r="B16" s="100"/>
      <c r="C16" s="102"/>
      <c r="D16" s="289"/>
      <c r="E16" s="289"/>
      <c r="F16" s="642"/>
    </row>
    <row r="17" spans="1:6" ht="15.95" customHeight="1" x14ac:dyDescent="0.25">
      <c r="A17" s="627"/>
      <c r="B17" s="100"/>
      <c r="C17" s="102"/>
      <c r="D17" s="289"/>
      <c r="E17" s="289"/>
      <c r="F17" s="642"/>
    </row>
    <row r="18" spans="1:6" ht="15.95" customHeight="1" thickBot="1" x14ac:dyDescent="0.3">
      <c r="A18" s="628"/>
      <c r="B18" s="105"/>
      <c r="C18" s="106"/>
      <c r="D18" s="290"/>
      <c r="E18" s="290"/>
      <c r="F18" s="643"/>
    </row>
    <row r="19" spans="1:6" ht="15.95" customHeight="1" x14ac:dyDescent="0.25">
      <c r="A19" s="644" t="s">
        <v>328</v>
      </c>
      <c r="B19" s="170"/>
      <c r="C19" s="126"/>
      <c r="D19" s="288"/>
      <c r="E19" s="288"/>
      <c r="F19" s="641"/>
    </row>
    <row r="20" spans="1:6" ht="15.95" customHeight="1" x14ac:dyDescent="0.25">
      <c r="A20" s="662"/>
      <c r="B20" s="622"/>
      <c r="C20" s="266"/>
      <c r="D20" s="625"/>
      <c r="E20" s="625"/>
      <c r="F20" s="645"/>
    </row>
    <row r="21" spans="1:6" ht="15.95" customHeight="1" thickBot="1" x14ac:dyDescent="0.3">
      <c r="A21" s="646"/>
      <c r="B21" s="105"/>
      <c r="C21" s="106"/>
      <c r="D21" s="290"/>
      <c r="E21" s="290"/>
      <c r="F21" s="643"/>
    </row>
    <row r="22" spans="1:6" ht="15.95" customHeight="1" x14ac:dyDescent="0.25">
      <c r="A22" s="626" t="s">
        <v>36</v>
      </c>
      <c r="B22" s="170"/>
      <c r="C22" s="126"/>
      <c r="D22" s="288"/>
      <c r="E22" s="288"/>
      <c r="F22" s="641"/>
    </row>
    <row r="23" spans="1:6" ht="15.95" customHeight="1" x14ac:dyDescent="0.25">
      <c r="A23" s="627"/>
      <c r="B23" s="100"/>
      <c r="C23" s="102"/>
      <c r="D23" s="289"/>
      <c r="E23" s="289"/>
      <c r="F23" s="642"/>
    </row>
    <row r="24" spans="1:6" ht="15.95" customHeight="1" x14ac:dyDescent="0.25">
      <c r="A24" s="630"/>
      <c r="B24" s="620"/>
      <c r="C24" s="102"/>
      <c r="D24" s="621"/>
      <c r="E24" s="621"/>
      <c r="F24" s="647"/>
    </row>
    <row r="25" spans="1:6" ht="15.95" customHeight="1" thickBot="1" x14ac:dyDescent="0.3">
      <c r="A25" s="628"/>
      <c r="B25" s="105"/>
      <c r="C25" s="106"/>
      <c r="D25" s="290"/>
      <c r="E25" s="290"/>
      <c r="F25" s="643"/>
    </row>
    <row r="26" spans="1:6" ht="15.95" customHeight="1" x14ac:dyDescent="0.25">
      <c r="A26" s="626" t="s">
        <v>39</v>
      </c>
      <c r="B26" s="170"/>
      <c r="C26" s="624"/>
      <c r="D26" s="625"/>
      <c r="E26" s="625"/>
      <c r="F26" s="645"/>
    </row>
    <row r="27" spans="1:6" ht="15.95" customHeight="1" x14ac:dyDescent="0.25">
      <c r="A27" s="627"/>
      <c r="B27" s="100"/>
      <c r="C27" s="116"/>
      <c r="D27" s="621"/>
      <c r="E27" s="621"/>
      <c r="F27" s="647"/>
    </row>
    <row r="28" spans="1:6" ht="15.95" customHeight="1" x14ac:dyDescent="0.25">
      <c r="A28" s="627"/>
      <c r="B28" s="100"/>
      <c r="C28" s="116"/>
      <c r="D28" s="621"/>
      <c r="E28" s="621"/>
      <c r="F28" s="647"/>
    </row>
    <row r="29" spans="1:6" ht="15.95" customHeight="1" x14ac:dyDescent="0.25">
      <c r="A29" s="627"/>
      <c r="B29" s="100"/>
      <c r="C29" s="102"/>
      <c r="D29" s="621"/>
      <c r="E29" s="621"/>
      <c r="F29" s="647"/>
    </row>
    <row r="30" spans="1:6" ht="15.95" customHeight="1" x14ac:dyDescent="0.25">
      <c r="A30" s="631"/>
      <c r="B30" s="622"/>
      <c r="C30" s="266"/>
      <c r="D30" s="621"/>
      <c r="E30" s="621"/>
      <c r="F30" s="647"/>
    </row>
    <row r="31" spans="1:6" ht="15.95" customHeight="1" thickBot="1" x14ac:dyDescent="0.3">
      <c r="A31" s="628"/>
      <c r="B31" s="105"/>
      <c r="C31" s="106"/>
      <c r="D31" s="290"/>
      <c r="E31" s="290"/>
      <c r="F31" s="643"/>
    </row>
    <row r="32" spans="1:6" ht="15.95" customHeight="1" x14ac:dyDescent="0.25">
      <c r="A32" s="632" t="s">
        <v>44</v>
      </c>
      <c r="B32" s="170"/>
      <c r="C32" s="624"/>
      <c r="D32" s="625"/>
      <c r="E32" s="625"/>
      <c r="F32" s="645"/>
    </row>
    <row r="33" spans="1:9" ht="15.95" customHeight="1" x14ac:dyDescent="0.25">
      <c r="A33" s="627"/>
      <c r="B33" s="100"/>
      <c r="C33" s="116"/>
      <c r="D33" s="621"/>
      <c r="E33" s="621"/>
      <c r="F33" s="647"/>
    </row>
    <row r="34" spans="1:9" ht="15.95" customHeight="1" thickBot="1" x14ac:dyDescent="0.3">
      <c r="A34" s="628"/>
      <c r="B34" s="105"/>
      <c r="C34" s="106"/>
      <c r="D34" s="290"/>
      <c r="E34" s="290"/>
      <c r="F34" s="643"/>
    </row>
    <row r="35" spans="1:9" ht="15.95" customHeight="1" x14ac:dyDescent="0.25">
      <c r="A35" s="634" t="s">
        <v>311</v>
      </c>
      <c r="B35" s="635"/>
      <c r="C35" s="636"/>
      <c r="D35" s="637"/>
      <c r="E35" s="637"/>
      <c r="F35" s="648"/>
    </row>
    <row r="36" spans="1:9" ht="15.95" customHeight="1" x14ac:dyDescent="0.25">
      <c r="A36" s="638"/>
      <c r="B36" s="100"/>
      <c r="C36" s="102"/>
      <c r="D36" s="289"/>
      <c r="E36" s="289"/>
      <c r="F36" s="642"/>
    </row>
    <row r="37" spans="1:9" ht="15.95" customHeight="1" x14ac:dyDescent="0.25">
      <c r="A37" s="633"/>
      <c r="B37" s="622"/>
      <c r="C37" s="266"/>
      <c r="D37" s="625"/>
      <c r="E37" s="625"/>
      <c r="F37" s="645"/>
    </row>
    <row r="38" spans="1:9" ht="15.95" customHeight="1" thickBot="1" x14ac:dyDescent="0.3">
      <c r="A38" s="628"/>
      <c r="B38" s="105"/>
      <c r="C38" s="106"/>
      <c r="D38" s="290"/>
      <c r="E38" s="290"/>
      <c r="F38" s="643"/>
    </row>
    <row r="39" spans="1:9" ht="5.0999999999999996" customHeight="1" x14ac:dyDescent="0.25">
      <c r="A39" s="1"/>
      <c r="B39" s="6"/>
      <c r="D39" s="8"/>
      <c r="E39" s="8"/>
      <c r="F39" s="8"/>
      <c r="G39" s="293"/>
    </row>
    <row r="40" spans="1:9" ht="15.95" customHeight="1" x14ac:dyDescent="0.25">
      <c r="A40" s="258" t="s">
        <v>312</v>
      </c>
    </row>
    <row r="41" spans="1:9" ht="9.9499999999999993" customHeight="1" x14ac:dyDescent="0.25">
      <c r="A41" s="672" t="s">
        <v>342</v>
      </c>
      <c r="I41" s="177"/>
    </row>
    <row r="42" spans="1:9" ht="9.9499999999999993" customHeight="1" x14ac:dyDescent="0.25">
      <c r="A42" s="672" t="s">
        <v>340</v>
      </c>
      <c r="B42" s="153"/>
      <c r="C42" s="153"/>
      <c r="D42" s="153"/>
      <c r="E42" s="153"/>
      <c r="I42" s="177"/>
    </row>
    <row r="43" spans="1:9" ht="9.9499999999999993" customHeight="1" x14ac:dyDescent="0.25">
      <c r="A43" s="672"/>
      <c r="B43" s="153"/>
      <c r="C43" s="153"/>
      <c r="D43" s="153"/>
      <c r="E43" s="153"/>
      <c r="I43" s="177"/>
    </row>
    <row r="44" spans="1:9" ht="9.9499999999999993" customHeight="1" x14ac:dyDescent="0.25">
      <c r="A44" s="672" t="s">
        <v>341</v>
      </c>
      <c r="B44" s="153"/>
      <c r="C44" s="153"/>
      <c r="D44" s="153"/>
      <c r="E44" s="153"/>
      <c r="I44" s="177"/>
    </row>
    <row r="45" spans="1:9" ht="9.9499999999999993" customHeight="1" x14ac:dyDescent="0.25">
      <c r="A45" s="672" t="s">
        <v>343</v>
      </c>
      <c r="B45" s="153"/>
      <c r="C45" s="153"/>
      <c r="D45" s="153"/>
      <c r="E45" s="153"/>
      <c r="I45" s="177"/>
    </row>
    <row r="46" spans="1:9" ht="9.9499999999999993" customHeight="1" x14ac:dyDescent="0.25">
      <c r="A46" s="672"/>
      <c r="B46" s="153"/>
      <c r="C46" s="153"/>
      <c r="D46" s="153"/>
      <c r="E46" s="153"/>
      <c r="I46" s="177"/>
    </row>
    <row r="47" spans="1:9" ht="9.9499999999999993" customHeight="1" x14ac:dyDescent="0.25">
      <c r="A47" s="672" t="s">
        <v>314</v>
      </c>
      <c r="B47" s="153"/>
      <c r="C47" s="153"/>
      <c r="D47" s="153"/>
      <c r="E47" s="153"/>
      <c r="I47" s="177"/>
    </row>
    <row r="48" spans="1:9" ht="9.9499999999999993" customHeight="1" x14ac:dyDescent="0.25">
      <c r="A48" s="672" t="s">
        <v>313</v>
      </c>
      <c r="B48" s="153"/>
      <c r="C48" s="153"/>
      <c r="D48" s="153"/>
      <c r="E48" s="153"/>
      <c r="I48" s="177"/>
    </row>
    <row r="49" spans="1:9" ht="9.9499999999999993" customHeight="1" x14ac:dyDescent="0.25">
      <c r="A49" s="672" t="s">
        <v>344</v>
      </c>
      <c r="B49" s="153"/>
      <c r="C49" s="153"/>
      <c r="D49" s="153"/>
      <c r="E49" s="153"/>
      <c r="I49" s="177"/>
    </row>
    <row r="50" spans="1:9" ht="9.9499999999999993" customHeight="1" x14ac:dyDescent="0.25">
      <c r="A50" s="672"/>
      <c r="B50" s="153"/>
      <c r="C50" s="153"/>
      <c r="D50" s="153"/>
      <c r="E50" s="153"/>
    </row>
    <row r="51" spans="1:9" ht="9.9499999999999993" customHeight="1" x14ac:dyDescent="0.25">
      <c r="A51" s="672" t="s">
        <v>315</v>
      </c>
    </row>
    <row r="52" spans="1:9" ht="9.9499999999999993" customHeight="1" x14ac:dyDescent="0.25">
      <c r="A52" s="672"/>
    </row>
    <row r="53" spans="1:9" ht="9.9499999999999993" customHeight="1" x14ac:dyDescent="0.25">
      <c r="A53" s="153" t="s">
        <v>350</v>
      </c>
    </row>
    <row r="54" spans="1:9" ht="9.9499999999999993" customHeight="1" x14ac:dyDescent="0.25">
      <c r="A54" s="672"/>
    </row>
    <row r="55" spans="1:9" x14ac:dyDescent="0.25">
      <c r="A55" s="673" t="s">
        <v>317</v>
      </c>
    </row>
  </sheetData>
  <pageMargins left="0.25" right="0.25" top="0.25" bottom="0.25" header="0.25" footer="0.2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DAA0-3C43-48D3-B6D0-F9C915835782}">
  <dimension ref="A1:G41"/>
  <sheetViews>
    <sheetView zoomScaleNormal="100" workbookViewId="0">
      <selection activeCell="G2" sqref="G2"/>
    </sheetView>
  </sheetViews>
  <sheetFormatPr defaultRowHeight="15" x14ac:dyDescent="0.25"/>
  <cols>
    <col min="1" max="1" width="16.7109375" customWidth="1"/>
    <col min="2" max="2" width="9.7109375" customWidth="1"/>
    <col min="3" max="3" width="24.7109375" customWidth="1"/>
    <col min="4" max="6" width="7.7109375" customWidth="1"/>
    <col min="7" max="7" width="26.7109375" customWidth="1"/>
  </cols>
  <sheetData>
    <row r="1" spans="1:7" ht="21" x14ac:dyDescent="0.35">
      <c r="A1" s="657" t="s">
        <v>323</v>
      </c>
      <c r="B1" s="14"/>
      <c r="D1" s="276"/>
    </row>
    <row r="2" spans="1:7" ht="15.95" customHeight="1" x14ac:dyDescent="0.4">
      <c r="A2" s="96"/>
      <c r="B2" s="14"/>
      <c r="D2" s="8"/>
      <c r="E2" s="8"/>
      <c r="F2" s="277"/>
      <c r="G2" s="17"/>
    </row>
    <row r="3" spans="1:7" ht="15.95" customHeight="1" thickBot="1" x14ac:dyDescent="0.3">
      <c r="A3" s="119" t="s">
        <v>320</v>
      </c>
      <c r="B3" s="118"/>
      <c r="C3" s="15"/>
      <c r="D3" s="8"/>
      <c r="E3" s="8"/>
      <c r="F3" s="8"/>
      <c r="G3" s="17"/>
    </row>
    <row r="4" spans="1:7" ht="15.95" customHeight="1" thickBot="1" x14ac:dyDescent="0.3">
      <c r="A4" s="278" t="s">
        <v>182</v>
      </c>
      <c r="B4" s="279" t="s">
        <v>80</v>
      </c>
      <c r="C4" s="280" t="s">
        <v>19</v>
      </c>
      <c r="D4" s="281"/>
      <c r="E4" s="282" t="s">
        <v>183</v>
      </c>
      <c r="F4" s="639"/>
      <c r="G4" s="671" t="s">
        <v>318</v>
      </c>
    </row>
    <row r="5" spans="1:7" ht="15.95" customHeight="1" thickBot="1" x14ac:dyDescent="0.3">
      <c r="A5" s="283" t="s">
        <v>185</v>
      </c>
      <c r="B5" s="658" t="s">
        <v>324</v>
      </c>
      <c r="C5" s="284"/>
      <c r="D5" s="285" t="s">
        <v>103</v>
      </c>
      <c r="E5" s="286" t="s">
        <v>104</v>
      </c>
      <c r="F5" s="640" t="s">
        <v>105</v>
      </c>
      <c r="G5" s="663" t="s">
        <v>327</v>
      </c>
    </row>
    <row r="6" spans="1:7" ht="20.100000000000001" customHeight="1" x14ac:dyDescent="0.25">
      <c r="A6" s="169" t="s">
        <v>20</v>
      </c>
      <c r="B6" s="170" t="s">
        <v>21</v>
      </c>
      <c r="C6" s="126" t="s">
        <v>321</v>
      </c>
      <c r="D6" s="288">
        <v>10</v>
      </c>
      <c r="E6" s="288"/>
      <c r="F6" s="641"/>
      <c r="G6" s="667" t="s">
        <v>332</v>
      </c>
    </row>
    <row r="7" spans="1:7" ht="20.100000000000001" customHeight="1" x14ac:dyDescent="0.25">
      <c r="A7" s="111"/>
      <c r="B7" s="100" t="s">
        <v>51</v>
      </c>
      <c r="C7" s="102" t="s">
        <v>321</v>
      </c>
      <c r="D7" s="289">
        <v>10</v>
      </c>
      <c r="E7" s="289"/>
      <c r="F7" s="642"/>
      <c r="G7" s="668" t="s">
        <v>333</v>
      </c>
    </row>
    <row r="8" spans="1:7" ht="20.100000000000001" customHeight="1" x14ac:dyDescent="0.25">
      <c r="A8" s="111"/>
      <c r="B8" s="100" t="s">
        <v>0</v>
      </c>
      <c r="C8" s="102" t="s">
        <v>321</v>
      </c>
      <c r="D8" s="289">
        <v>10</v>
      </c>
      <c r="E8" s="289"/>
      <c r="F8" s="642"/>
      <c r="G8" s="668"/>
    </row>
    <row r="9" spans="1:7" ht="20.100000000000001" customHeight="1" x14ac:dyDescent="0.25">
      <c r="A9" s="111"/>
      <c r="B9" s="100" t="s">
        <v>24</v>
      </c>
      <c r="C9" s="102" t="s">
        <v>321</v>
      </c>
      <c r="D9" s="289">
        <v>10</v>
      </c>
      <c r="E9" s="289"/>
      <c r="F9" s="642"/>
      <c r="G9" s="666"/>
    </row>
    <row r="10" spans="1:7" ht="20.100000000000001" customHeight="1" x14ac:dyDescent="0.25">
      <c r="A10" s="111"/>
      <c r="B10" s="101" t="s">
        <v>1</v>
      </c>
      <c r="C10" s="102" t="s">
        <v>321</v>
      </c>
      <c r="D10" s="289">
        <v>5</v>
      </c>
      <c r="E10" s="289"/>
      <c r="F10" s="642"/>
      <c r="G10" s="664"/>
    </row>
    <row r="11" spans="1:7" ht="20.100000000000001" customHeight="1" x14ac:dyDescent="0.25">
      <c r="A11" s="111"/>
      <c r="B11" s="101" t="s">
        <v>22</v>
      </c>
      <c r="C11" s="102" t="s">
        <v>321</v>
      </c>
      <c r="D11" s="289">
        <v>10</v>
      </c>
      <c r="E11" s="289"/>
      <c r="F11" s="642"/>
      <c r="G11" s="664"/>
    </row>
    <row r="12" spans="1:7" ht="20.100000000000001" customHeight="1" thickBot="1" x14ac:dyDescent="0.3">
      <c r="A12" s="117"/>
      <c r="B12" s="105" t="s">
        <v>22</v>
      </c>
      <c r="C12" s="106" t="s">
        <v>25</v>
      </c>
      <c r="D12" s="290">
        <v>40</v>
      </c>
      <c r="E12" s="290"/>
      <c r="F12" s="643"/>
      <c r="G12" s="664"/>
    </row>
    <row r="13" spans="1:7" ht="20.100000000000001" customHeight="1" x14ac:dyDescent="0.25">
      <c r="A13" s="660" t="s">
        <v>26</v>
      </c>
      <c r="B13" s="623" t="s">
        <v>1</v>
      </c>
      <c r="C13" s="661" t="s">
        <v>27</v>
      </c>
      <c r="D13" s="288">
        <v>11</v>
      </c>
      <c r="E13" s="288"/>
      <c r="F13" s="641"/>
      <c r="G13" s="664"/>
    </row>
    <row r="14" spans="1:7" ht="20.100000000000001" customHeight="1" x14ac:dyDescent="0.25">
      <c r="A14" s="111"/>
      <c r="B14" s="100" t="s">
        <v>21</v>
      </c>
      <c r="C14" s="102" t="s">
        <v>28</v>
      </c>
      <c r="D14" s="289"/>
      <c r="E14" s="289">
        <v>45</v>
      </c>
      <c r="F14" s="642"/>
      <c r="G14" s="664"/>
    </row>
    <row r="15" spans="1:7" ht="20.100000000000001" customHeight="1" x14ac:dyDescent="0.25">
      <c r="A15" s="111"/>
      <c r="B15" s="100" t="s">
        <v>52</v>
      </c>
      <c r="C15" s="102" t="s">
        <v>53</v>
      </c>
      <c r="D15" s="289"/>
      <c r="E15" s="289">
        <v>10</v>
      </c>
      <c r="F15" s="642"/>
      <c r="G15" s="669" t="s">
        <v>331</v>
      </c>
    </row>
    <row r="16" spans="1:7" ht="20.100000000000001" customHeight="1" x14ac:dyDescent="0.25">
      <c r="A16" s="111"/>
      <c r="B16" s="100" t="s">
        <v>23</v>
      </c>
      <c r="C16" s="102" t="s">
        <v>29</v>
      </c>
      <c r="D16" s="289">
        <v>12</v>
      </c>
      <c r="E16" s="289"/>
      <c r="F16" s="642"/>
      <c r="G16" s="666"/>
    </row>
    <row r="17" spans="1:7" ht="20.100000000000001" customHeight="1" thickBot="1" x14ac:dyDescent="0.3">
      <c r="A17" s="117"/>
      <c r="B17" s="105" t="s">
        <v>23</v>
      </c>
      <c r="C17" s="106" t="s">
        <v>30</v>
      </c>
      <c r="D17" s="290"/>
      <c r="E17" s="290"/>
      <c r="F17" s="643">
        <v>15</v>
      </c>
      <c r="G17" s="664"/>
    </row>
    <row r="18" spans="1:7" ht="20.100000000000001" customHeight="1" x14ac:dyDescent="0.25">
      <c r="A18" s="169" t="s">
        <v>31</v>
      </c>
      <c r="B18" s="170" t="s">
        <v>21</v>
      </c>
      <c r="C18" s="126" t="s">
        <v>32</v>
      </c>
      <c r="D18" s="288"/>
      <c r="E18" s="288">
        <v>30</v>
      </c>
      <c r="F18" s="641"/>
      <c r="G18" s="668" t="s">
        <v>334</v>
      </c>
    </row>
    <row r="19" spans="1:7" ht="20.100000000000001" customHeight="1" x14ac:dyDescent="0.25">
      <c r="A19" s="111"/>
      <c r="B19" s="100" t="s">
        <v>21</v>
      </c>
      <c r="C19" s="102" t="s">
        <v>33</v>
      </c>
      <c r="D19" s="289"/>
      <c r="E19" s="289">
        <v>10</v>
      </c>
      <c r="F19" s="642"/>
      <c r="G19" s="664"/>
    </row>
    <row r="20" spans="1:7" ht="20.100000000000001" customHeight="1" thickBot="1" x14ac:dyDescent="0.3">
      <c r="A20" s="117"/>
      <c r="B20" s="105" t="s">
        <v>21</v>
      </c>
      <c r="C20" s="106" t="s">
        <v>34</v>
      </c>
      <c r="D20" s="290"/>
      <c r="E20" s="290"/>
      <c r="F20" s="643">
        <v>50</v>
      </c>
      <c r="G20" s="664"/>
    </row>
    <row r="21" spans="1:7" ht="20.100000000000001" customHeight="1" x14ac:dyDescent="0.25">
      <c r="A21" s="169" t="s">
        <v>328</v>
      </c>
      <c r="B21" s="170" t="s">
        <v>1</v>
      </c>
      <c r="C21" s="126" t="s">
        <v>35</v>
      </c>
      <c r="D21" s="288"/>
      <c r="E21" s="288">
        <v>150</v>
      </c>
      <c r="F21" s="641"/>
      <c r="G21" s="668" t="s">
        <v>336</v>
      </c>
    </row>
    <row r="22" spans="1:7" ht="20.100000000000001" customHeight="1" thickBot="1" x14ac:dyDescent="0.3">
      <c r="A22" s="117"/>
      <c r="B22" s="105"/>
      <c r="C22" s="106"/>
      <c r="D22" s="290"/>
      <c r="E22" s="290"/>
      <c r="F22" s="643"/>
      <c r="G22" s="666"/>
    </row>
    <row r="23" spans="1:7" ht="20.100000000000001" customHeight="1" x14ac:dyDescent="0.25">
      <c r="A23" s="169" t="s">
        <v>36</v>
      </c>
      <c r="B23" s="170" t="s">
        <v>21</v>
      </c>
      <c r="C23" s="126" t="s">
        <v>37</v>
      </c>
      <c r="D23" s="288"/>
      <c r="E23" s="288">
        <v>5</v>
      </c>
      <c r="F23" s="641"/>
      <c r="G23" s="664"/>
    </row>
    <row r="24" spans="1:7" ht="20.100000000000001" customHeight="1" x14ac:dyDescent="0.25">
      <c r="A24" s="111"/>
      <c r="B24" s="100" t="s">
        <v>21</v>
      </c>
      <c r="C24" s="102" t="s">
        <v>38</v>
      </c>
      <c r="D24" s="289"/>
      <c r="E24" s="289">
        <v>5</v>
      </c>
      <c r="F24" s="642"/>
      <c r="G24" s="664"/>
    </row>
    <row r="25" spans="1:7" ht="20.100000000000001" customHeight="1" thickBot="1" x14ac:dyDescent="0.3">
      <c r="A25" s="117"/>
      <c r="B25" s="105" t="s">
        <v>21</v>
      </c>
      <c r="C25" s="106" t="s">
        <v>54</v>
      </c>
      <c r="D25" s="290"/>
      <c r="E25" s="290"/>
      <c r="F25" s="643">
        <v>15</v>
      </c>
      <c r="G25" s="670" t="s">
        <v>335</v>
      </c>
    </row>
    <row r="26" spans="1:7" ht="15.95" customHeight="1" x14ac:dyDescent="0.25">
      <c r="A26" s="1"/>
      <c r="B26" s="6"/>
      <c r="C26" s="108"/>
      <c r="D26" s="103"/>
      <c r="E26" s="122"/>
      <c r="F26" s="292"/>
      <c r="G26" s="666"/>
    </row>
    <row r="27" spans="1:7" ht="15.95" customHeight="1" x14ac:dyDescent="0.25">
      <c r="A27" s="1"/>
      <c r="B27" s="6"/>
      <c r="C27" s="108"/>
      <c r="D27" s="103"/>
      <c r="E27" s="122"/>
      <c r="F27" s="292"/>
      <c r="G27" s="666"/>
    </row>
    <row r="28" spans="1:7" ht="15.95" customHeight="1" thickBot="1" x14ac:dyDescent="0.3">
      <c r="A28" s="119" t="s">
        <v>319</v>
      </c>
      <c r="B28" s="120"/>
      <c r="C28" s="16"/>
      <c r="D28" s="121"/>
      <c r="E28" s="8"/>
      <c r="F28" s="8"/>
      <c r="G28" s="665"/>
    </row>
    <row r="29" spans="1:7" ht="15.95" customHeight="1" x14ac:dyDescent="0.25">
      <c r="A29" s="294" t="s">
        <v>18</v>
      </c>
      <c r="B29" s="295" t="s">
        <v>80</v>
      </c>
      <c r="C29" s="296" t="s">
        <v>19</v>
      </c>
      <c r="D29" s="297" t="s">
        <v>186</v>
      </c>
      <c r="E29" s="297" t="s">
        <v>104</v>
      </c>
      <c r="F29" s="652" t="s">
        <v>105</v>
      </c>
      <c r="G29" s="664"/>
    </row>
    <row r="30" spans="1:7" ht="20.100000000000001" customHeight="1" x14ac:dyDescent="0.25">
      <c r="A30" s="111" t="s">
        <v>39</v>
      </c>
      <c r="B30" s="100" t="s">
        <v>22</v>
      </c>
      <c r="C30" s="116" t="s">
        <v>40</v>
      </c>
      <c r="D30" s="104"/>
      <c r="E30" s="104"/>
      <c r="F30" s="642">
        <v>100</v>
      </c>
      <c r="G30" s="668" t="s">
        <v>337</v>
      </c>
    </row>
    <row r="31" spans="1:7" ht="20.100000000000001" customHeight="1" x14ac:dyDescent="0.25">
      <c r="A31" s="111"/>
      <c r="B31" s="100" t="s">
        <v>55</v>
      </c>
      <c r="C31" s="116" t="s">
        <v>40</v>
      </c>
      <c r="D31" s="104"/>
      <c r="E31" s="104"/>
      <c r="F31" s="642">
        <v>100</v>
      </c>
      <c r="G31" s="666"/>
    </row>
    <row r="32" spans="1:7" ht="20.100000000000001" customHeight="1" x14ac:dyDescent="0.25">
      <c r="A32" s="111"/>
      <c r="B32" s="100" t="s">
        <v>21</v>
      </c>
      <c r="C32" s="116" t="s">
        <v>41</v>
      </c>
      <c r="D32" s="104"/>
      <c r="E32" s="104"/>
      <c r="F32" s="642">
        <v>60</v>
      </c>
      <c r="G32" s="668" t="s">
        <v>338</v>
      </c>
    </row>
    <row r="33" spans="1:7" ht="20.100000000000001" customHeight="1" thickBot="1" x14ac:dyDescent="0.3">
      <c r="A33" s="117"/>
      <c r="B33" s="105" t="s">
        <v>42</v>
      </c>
      <c r="C33" s="114" t="s">
        <v>43</v>
      </c>
      <c r="D33" s="299"/>
      <c r="E33" s="299"/>
      <c r="F33" s="643">
        <v>200</v>
      </c>
      <c r="G33" s="668" t="s">
        <v>339</v>
      </c>
    </row>
    <row r="34" spans="1:7" ht="20.100000000000001" customHeight="1" x14ac:dyDescent="0.25">
      <c r="A34" s="169" t="s">
        <v>44</v>
      </c>
      <c r="B34" s="170" t="s">
        <v>0</v>
      </c>
      <c r="C34" s="624" t="s">
        <v>326</v>
      </c>
      <c r="D34" s="655"/>
      <c r="E34" s="288">
        <v>150</v>
      </c>
      <c r="F34" s="656"/>
      <c r="G34" s="664" t="s">
        <v>329</v>
      </c>
    </row>
    <row r="35" spans="1:7" ht="20.100000000000001" customHeight="1" x14ac:dyDescent="0.25">
      <c r="A35" s="111"/>
      <c r="B35" s="100" t="s">
        <v>1</v>
      </c>
      <c r="C35" s="116" t="s">
        <v>326</v>
      </c>
      <c r="D35" s="104"/>
      <c r="E35" s="289">
        <v>100</v>
      </c>
      <c r="F35" s="653"/>
      <c r="G35" s="666" t="s">
        <v>330</v>
      </c>
    </row>
    <row r="36" spans="1:7" ht="20.100000000000001" customHeight="1" thickBot="1" x14ac:dyDescent="0.3">
      <c r="A36" s="112"/>
      <c r="B36" s="113"/>
      <c r="C36" s="114"/>
      <c r="D36" s="299"/>
      <c r="E36" s="291"/>
      <c r="F36" s="654"/>
      <c r="G36" s="664"/>
    </row>
    <row r="37" spans="1:7" ht="15.95" customHeight="1" x14ac:dyDescent="0.25">
      <c r="A37" s="107"/>
      <c r="B37" s="108"/>
      <c r="C37" s="109"/>
      <c r="D37" s="103"/>
      <c r="E37" s="122"/>
      <c r="F37" s="292"/>
    </row>
    <row r="38" spans="1:7" ht="15.95" customHeight="1" x14ac:dyDescent="0.25">
      <c r="A38" s="107"/>
      <c r="B38" s="108"/>
      <c r="C38" s="109"/>
      <c r="D38" s="103"/>
      <c r="E38" s="103"/>
      <c r="F38" s="103"/>
      <c r="G38" s="123"/>
    </row>
    <row r="39" spans="1:7" x14ac:dyDescent="0.25">
      <c r="A39" s="107"/>
      <c r="B39" s="108"/>
      <c r="C39" s="109"/>
      <c r="D39" s="110"/>
      <c r="E39" s="110"/>
      <c r="F39" s="110"/>
    </row>
    <row r="41" spans="1:7" x14ac:dyDescent="0.25">
      <c r="A41" s="107"/>
      <c r="B41" s="108"/>
      <c r="C41" s="109"/>
      <c r="D41" s="103"/>
      <c r="E41" s="103"/>
      <c r="F41" s="103"/>
      <c r="G41" s="204"/>
    </row>
  </sheetData>
  <pageMargins left="0.25" right="0.25" top="0.25" bottom="0.25" header="0.25" footer="0.2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692F-48D7-4AE5-9FB2-EB31457B553A}">
  <dimension ref="A1:I49"/>
  <sheetViews>
    <sheetView zoomScaleNormal="100" workbookViewId="0">
      <selection activeCell="H49" sqref="H49"/>
    </sheetView>
  </sheetViews>
  <sheetFormatPr defaultRowHeight="15" x14ac:dyDescent="0.25"/>
  <cols>
    <col min="1" max="1" width="14.7109375" customWidth="1"/>
    <col min="2" max="2" width="9.7109375" customWidth="1"/>
    <col min="3" max="3" width="22.7109375" customWidth="1"/>
    <col min="4" max="6" width="7.7109375" customWidth="1"/>
    <col min="7" max="8" width="8.7109375" customWidth="1"/>
    <col min="9" max="9" width="12.7109375" customWidth="1"/>
  </cols>
  <sheetData>
    <row r="1" spans="1:9" ht="21" x14ac:dyDescent="0.35">
      <c r="A1" s="657" t="s">
        <v>323</v>
      </c>
      <c r="B1" s="14"/>
      <c r="D1" s="276"/>
    </row>
    <row r="2" spans="1:9" ht="15.95" customHeight="1" x14ac:dyDescent="0.4">
      <c r="A2" s="96"/>
      <c r="B2" s="14"/>
      <c r="D2" s="8"/>
      <c r="E2" s="8"/>
      <c r="F2" s="277"/>
      <c r="G2" s="277"/>
      <c r="H2" s="277"/>
    </row>
    <row r="3" spans="1:9" ht="15.95" customHeight="1" thickBot="1" x14ac:dyDescent="0.3">
      <c r="A3" s="119" t="s">
        <v>320</v>
      </c>
      <c r="B3" s="118"/>
      <c r="C3" s="15"/>
      <c r="D3" s="8"/>
      <c r="E3" s="8"/>
      <c r="F3" s="8"/>
      <c r="G3" s="8"/>
      <c r="H3" s="8"/>
    </row>
    <row r="4" spans="1:9" ht="15.95" customHeight="1" thickBot="1" x14ac:dyDescent="0.3">
      <c r="A4" s="278" t="s">
        <v>182</v>
      </c>
      <c r="B4" s="279" t="s">
        <v>80</v>
      </c>
      <c r="C4" s="280" t="s">
        <v>19</v>
      </c>
      <c r="D4" s="281"/>
      <c r="E4" s="282" t="s">
        <v>183</v>
      </c>
      <c r="F4" s="639"/>
      <c r="G4" s="711" t="s">
        <v>364</v>
      </c>
      <c r="H4" s="710"/>
      <c r="I4" s="751"/>
    </row>
    <row r="5" spans="1:9" ht="15.95" customHeight="1" thickBot="1" x14ac:dyDescent="0.3">
      <c r="A5" s="283" t="s">
        <v>185</v>
      </c>
      <c r="B5" s="658" t="s">
        <v>324</v>
      </c>
      <c r="C5" s="284"/>
      <c r="D5" s="285" t="s">
        <v>103</v>
      </c>
      <c r="E5" s="286" t="s">
        <v>104</v>
      </c>
      <c r="F5" s="287" t="s">
        <v>105</v>
      </c>
      <c r="G5" s="685" t="s">
        <v>58</v>
      </c>
      <c r="H5" s="685" t="s">
        <v>366</v>
      </c>
      <c r="I5" s="752" t="s">
        <v>318</v>
      </c>
    </row>
    <row r="6" spans="1:9" ht="20.100000000000001" customHeight="1" thickBot="1" x14ac:dyDescent="0.3">
      <c r="A6" s="169" t="s">
        <v>20</v>
      </c>
      <c r="B6" s="170" t="s">
        <v>21</v>
      </c>
      <c r="C6" s="126" t="s">
        <v>321</v>
      </c>
      <c r="D6" s="726">
        <v>10</v>
      </c>
      <c r="E6" s="726"/>
      <c r="F6" s="727"/>
      <c r="G6" s="728">
        <f t="shared" ref="G6:G25" si="0">(D6*12)+(E6*4)+(F6*1)</f>
        <v>120</v>
      </c>
      <c r="H6" s="729">
        <f t="shared" ref="H6:H13" si="1">D6*3</f>
        <v>30</v>
      </c>
    </row>
    <row r="7" spans="1:9" ht="20.100000000000001" customHeight="1" thickBot="1" x14ac:dyDescent="0.3">
      <c r="A7" s="111"/>
      <c r="B7" s="100" t="s">
        <v>51</v>
      </c>
      <c r="C7" s="102" t="s">
        <v>321</v>
      </c>
      <c r="D7" s="730">
        <v>10</v>
      </c>
      <c r="E7" s="730"/>
      <c r="F7" s="731"/>
      <c r="G7" s="728">
        <f t="shared" si="0"/>
        <v>120</v>
      </c>
      <c r="H7" s="729">
        <f t="shared" si="1"/>
        <v>30</v>
      </c>
    </row>
    <row r="8" spans="1:9" ht="20.100000000000001" customHeight="1" thickBot="1" x14ac:dyDescent="0.3">
      <c r="A8" s="111"/>
      <c r="B8" s="100" t="s">
        <v>0</v>
      </c>
      <c r="C8" s="102" t="s">
        <v>321</v>
      </c>
      <c r="D8" s="730">
        <v>10</v>
      </c>
      <c r="E8" s="730"/>
      <c r="F8" s="731"/>
      <c r="G8" s="728">
        <f t="shared" si="0"/>
        <v>120</v>
      </c>
      <c r="H8" s="729">
        <f t="shared" si="1"/>
        <v>30</v>
      </c>
    </row>
    <row r="9" spans="1:9" ht="20.100000000000001" customHeight="1" thickBot="1" x14ac:dyDescent="0.3">
      <c r="A9" s="111"/>
      <c r="B9" s="100" t="s">
        <v>24</v>
      </c>
      <c r="C9" s="102" t="s">
        <v>321</v>
      </c>
      <c r="D9" s="730">
        <v>10</v>
      </c>
      <c r="E9" s="730"/>
      <c r="F9" s="731"/>
      <c r="G9" s="728">
        <f t="shared" si="0"/>
        <v>120</v>
      </c>
      <c r="H9" s="729">
        <f t="shared" si="1"/>
        <v>30</v>
      </c>
    </row>
    <row r="10" spans="1:9" ht="20.100000000000001" customHeight="1" thickBot="1" x14ac:dyDescent="0.3">
      <c r="A10" s="111"/>
      <c r="B10" s="101" t="s">
        <v>1</v>
      </c>
      <c r="C10" s="102" t="s">
        <v>321</v>
      </c>
      <c r="D10" s="730">
        <v>5</v>
      </c>
      <c r="E10" s="730"/>
      <c r="F10" s="731"/>
      <c r="G10" s="728">
        <f t="shared" si="0"/>
        <v>60</v>
      </c>
      <c r="H10" s="729">
        <f t="shared" si="1"/>
        <v>15</v>
      </c>
    </row>
    <row r="11" spans="1:9" ht="20.100000000000001" customHeight="1" thickBot="1" x14ac:dyDescent="0.3">
      <c r="A11" s="111"/>
      <c r="B11" s="101" t="s">
        <v>22</v>
      </c>
      <c r="C11" s="102" t="s">
        <v>321</v>
      </c>
      <c r="D11" s="730">
        <v>10</v>
      </c>
      <c r="E11" s="730"/>
      <c r="F11" s="731"/>
      <c r="G11" s="728">
        <f t="shared" si="0"/>
        <v>120</v>
      </c>
      <c r="H11" s="729">
        <f t="shared" si="1"/>
        <v>30</v>
      </c>
    </row>
    <row r="12" spans="1:9" ht="20.100000000000001" customHeight="1" thickBot="1" x14ac:dyDescent="0.3">
      <c r="A12" s="117"/>
      <c r="B12" s="105" t="s">
        <v>22</v>
      </c>
      <c r="C12" s="106" t="s">
        <v>25</v>
      </c>
      <c r="D12" s="732">
        <v>40</v>
      </c>
      <c r="E12" s="732"/>
      <c r="F12" s="733"/>
      <c r="G12" s="734">
        <f t="shared" si="0"/>
        <v>480</v>
      </c>
      <c r="H12" s="729">
        <f t="shared" si="1"/>
        <v>120</v>
      </c>
    </row>
    <row r="13" spans="1:9" ht="20.100000000000001" customHeight="1" x14ac:dyDescent="0.25">
      <c r="A13" s="660" t="s">
        <v>26</v>
      </c>
      <c r="B13" s="623" t="s">
        <v>1</v>
      </c>
      <c r="C13" s="661" t="s">
        <v>27</v>
      </c>
      <c r="D13" s="726">
        <v>11</v>
      </c>
      <c r="E13" s="726"/>
      <c r="F13" s="727"/>
      <c r="G13" s="728">
        <f t="shared" si="0"/>
        <v>132</v>
      </c>
      <c r="H13" s="729">
        <f t="shared" si="1"/>
        <v>33</v>
      </c>
    </row>
    <row r="14" spans="1:9" ht="20.100000000000001" customHeight="1" x14ac:dyDescent="0.25">
      <c r="A14" s="111"/>
      <c r="B14" s="100" t="s">
        <v>21</v>
      </c>
      <c r="C14" s="102" t="s">
        <v>28</v>
      </c>
      <c r="D14" s="730"/>
      <c r="E14" s="730">
        <v>45</v>
      </c>
      <c r="F14" s="731">
        <v>0</v>
      </c>
      <c r="G14" s="728">
        <f t="shared" si="0"/>
        <v>180</v>
      </c>
      <c r="H14" s="735">
        <v>45</v>
      </c>
    </row>
    <row r="15" spans="1:9" ht="20.100000000000001" customHeight="1" thickBot="1" x14ac:dyDescent="0.3">
      <c r="A15" s="111"/>
      <c r="B15" s="100" t="s">
        <v>52</v>
      </c>
      <c r="C15" s="102" t="s">
        <v>53</v>
      </c>
      <c r="D15" s="730"/>
      <c r="E15" s="730">
        <v>10</v>
      </c>
      <c r="F15" s="731"/>
      <c r="G15" s="728">
        <f t="shared" si="0"/>
        <v>40</v>
      </c>
      <c r="H15" s="735">
        <v>10</v>
      </c>
    </row>
    <row r="16" spans="1:9" ht="20.100000000000001" customHeight="1" x14ac:dyDescent="0.25">
      <c r="A16" s="111"/>
      <c r="B16" s="100" t="s">
        <v>23</v>
      </c>
      <c r="C16" s="102" t="s">
        <v>29</v>
      </c>
      <c r="D16" s="730">
        <v>12</v>
      </c>
      <c r="E16" s="730"/>
      <c r="F16" s="731"/>
      <c r="G16" s="728">
        <f t="shared" si="0"/>
        <v>144</v>
      </c>
      <c r="H16" s="729">
        <f>D16*3</f>
        <v>36</v>
      </c>
    </row>
    <row r="17" spans="1:8" ht="20.100000000000001" customHeight="1" thickBot="1" x14ac:dyDescent="0.3">
      <c r="A17" s="117"/>
      <c r="B17" s="105" t="s">
        <v>23</v>
      </c>
      <c r="C17" s="106" t="s">
        <v>30</v>
      </c>
      <c r="D17" s="732"/>
      <c r="E17" s="732"/>
      <c r="F17" s="733">
        <v>15</v>
      </c>
      <c r="G17" s="734">
        <f t="shared" si="0"/>
        <v>15</v>
      </c>
      <c r="H17" s="736">
        <v>15</v>
      </c>
    </row>
    <row r="18" spans="1:8" ht="20.100000000000001" customHeight="1" x14ac:dyDescent="0.25">
      <c r="A18" s="169" t="s">
        <v>31</v>
      </c>
      <c r="B18" s="170" t="s">
        <v>21</v>
      </c>
      <c r="C18" s="126" t="s">
        <v>32</v>
      </c>
      <c r="D18" s="726"/>
      <c r="E18" s="726">
        <v>30</v>
      </c>
      <c r="F18" s="727"/>
      <c r="G18" s="728">
        <f t="shared" si="0"/>
        <v>120</v>
      </c>
      <c r="H18" s="737">
        <v>30</v>
      </c>
    </row>
    <row r="19" spans="1:8" ht="20.100000000000001" customHeight="1" x14ac:dyDescent="0.25">
      <c r="A19" s="111"/>
      <c r="B19" s="100" t="s">
        <v>21</v>
      </c>
      <c r="C19" s="102" t="s">
        <v>33</v>
      </c>
      <c r="D19" s="730"/>
      <c r="E19" s="730">
        <v>10</v>
      </c>
      <c r="F19" s="731"/>
      <c r="G19" s="728">
        <f t="shared" si="0"/>
        <v>40</v>
      </c>
      <c r="H19" s="735">
        <v>10</v>
      </c>
    </row>
    <row r="20" spans="1:8" ht="20.100000000000001" customHeight="1" thickBot="1" x14ac:dyDescent="0.3">
      <c r="A20" s="117"/>
      <c r="B20" s="105" t="s">
        <v>21</v>
      </c>
      <c r="C20" s="106" t="s">
        <v>34</v>
      </c>
      <c r="D20" s="732"/>
      <c r="E20" s="732"/>
      <c r="F20" s="733">
        <v>50</v>
      </c>
      <c r="G20" s="734">
        <f t="shared" si="0"/>
        <v>50</v>
      </c>
      <c r="H20" s="736">
        <v>50</v>
      </c>
    </row>
    <row r="21" spans="1:8" ht="20.100000000000001" customHeight="1" x14ac:dyDescent="0.25">
      <c r="A21" s="169" t="s">
        <v>328</v>
      </c>
      <c r="B21" s="170" t="s">
        <v>1</v>
      </c>
      <c r="C21" s="126" t="s">
        <v>35</v>
      </c>
      <c r="D21" s="726"/>
      <c r="E21" s="726">
        <v>150</v>
      </c>
      <c r="F21" s="727"/>
      <c r="G21" s="728">
        <f t="shared" si="0"/>
        <v>600</v>
      </c>
      <c r="H21" s="737">
        <v>150</v>
      </c>
    </row>
    <row r="22" spans="1:8" ht="20.100000000000001" customHeight="1" thickBot="1" x14ac:dyDescent="0.3">
      <c r="A22" s="117"/>
      <c r="B22" s="105"/>
      <c r="C22" s="106"/>
      <c r="D22" s="732"/>
      <c r="E22" s="732"/>
      <c r="F22" s="733"/>
      <c r="G22" s="734">
        <f t="shared" si="0"/>
        <v>0</v>
      </c>
      <c r="H22" s="736"/>
    </row>
    <row r="23" spans="1:8" ht="20.100000000000001" customHeight="1" x14ac:dyDescent="0.25">
      <c r="A23" s="169" t="s">
        <v>36</v>
      </c>
      <c r="B23" s="170" t="s">
        <v>21</v>
      </c>
      <c r="C23" s="126" t="s">
        <v>37</v>
      </c>
      <c r="D23" s="726"/>
      <c r="E23" s="726">
        <v>5</v>
      </c>
      <c r="F23" s="727"/>
      <c r="G23" s="728">
        <f t="shared" si="0"/>
        <v>20</v>
      </c>
      <c r="H23" s="729">
        <v>5</v>
      </c>
    </row>
    <row r="24" spans="1:8" ht="20.100000000000001" customHeight="1" x14ac:dyDescent="0.25">
      <c r="A24" s="111"/>
      <c r="B24" s="100" t="s">
        <v>21</v>
      </c>
      <c r="C24" s="102" t="s">
        <v>38</v>
      </c>
      <c r="D24" s="730"/>
      <c r="E24" s="730">
        <v>5</v>
      </c>
      <c r="F24" s="731"/>
      <c r="G24" s="738">
        <f t="shared" si="0"/>
        <v>20</v>
      </c>
      <c r="H24" s="735">
        <v>5</v>
      </c>
    </row>
    <row r="25" spans="1:8" ht="20.100000000000001" customHeight="1" thickBot="1" x14ac:dyDescent="0.3">
      <c r="A25" s="687"/>
      <c r="B25" s="620" t="s">
        <v>21</v>
      </c>
      <c r="C25" s="688" t="s">
        <v>54</v>
      </c>
      <c r="D25" s="739"/>
      <c r="E25" s="739"/>
      <c r="F25" s="740">
        <v>15</v>
      </c>
      <c r="G25" s="741">
        <f t="shared" si="0"/>
        <v>15</v>
      </c>
      <c r="H25" s="736">
        <v>15</v>
      </c>
    </row>
    <row r="26" spans="1:8" ht="15.95" customHeight="1" thickBot="1" x14ac:dyDescent="0.3">
      <c r="A26" s="690" t="s">
        <v>358</v>
      </c>
      <c r="B26" s="691"/>
      <c r="C26" s="692"/>
      <c r="D26" s="693">
        <f>SUM(D6:D25)</f>
        <v>118</v>
      </c>
      <c r="E26" s="693">
        <f>SUM(E6:E25)</f>
        <v>255</v>
      </c>
      <c r="F26" s="693">
        <f>SUM(F6:F25)</f>
        <v>80</v>
      </c>
      <c r="G26" s="693">
        <f>SUM(G6:G25)</f>
        <v>2516</v>
      </c>
      <c r="H26" s="693">
        <f>SUM(H6:H25)</f>
        <v>689</v>
      </c>
    </row>
    <row r="27" spans="1:8" ht="15.95" customHeight="1" x14ac:dyDescent="0.25">
      <c r="A27" s="1"/>
      <c r="B27" s="6"/>
      <c r="C27" s="108"/>
      <c r="D27" s="103"/>
      <c r="E27" s="122"/>
      <c r="F27" s="292"/>
      <c r="G27" s="716"/>
      <c r="H27" s="292"/>
    </row>
    <row r="28" spans="1:8" ht="15.95" customHeight="1" x14ac:dyDescent="0.25">
      <c r="A28" s="1"/>
      <c r="B28" s="6"/>
      <c r="C28" s="108"/>
      <c r="D28" s="103"/>
      <c r="E28" s="122"/>
      <c r="F28" s="292"/>
      <c r="G28" s="716"/>
      <c r="H28" s="292"/>
    </row>
    <row r="29" spans="1:8" ht="15.95" customHeight="1" thickBot="1" x14ac:dyDescent="0.3">
      <c r="A29" s="119" t="s">
        <v>319</v>
      </c>
      <c r="B29" s="120"/>
      <c r="C29" s="16"/>
      <c r="D29" s="121"/>
      <c r="E29" s="8"/>
      <c r="F29" s="8"/>
      <c r="G29" s="717"/>
      <c r="H29" s="8"/>
    </row>
    <row r="30" spans="1:8" ht="15.95" customHeight="1" thickBot="1" x14ac:dyDescent="0.3">
      <c r="A30" s="294" t="s">
        <v>18</v>
      </c>
      <c r="B30" s="295" t="s">
        <v>80</v>
      </c>
      <c r="C30" s="296" t="s">
        <v>19</v>
      </c>
      <c r="D30" s="297" t="s">
        <v>186</v>
      </c>
      <c r="E30" s="297" t="s">
        <v>104</v>
      </c>
      <c r="F30" s="298" t="s">
        <v>105</v>
      </c>
      <c r="G30" s="718" t="s">
        <v>363</v>
      </c>
      <c r="H30" s="719"/>
    </row>
    <row r="31" spans="1:8" ht="15.95" customHeight="1" thickBot="1" x14ac:dyDescent="0.3">
      <c r="A31" s="749" t="s">
        <v>39</v>
      </c>
      <c r="B31" s="712"/>
      <c r="C31" s="713"/>
      <c r="D31" s="714"/>
      <c r="E31" s="714"/>
      <c r="F31" s="715"/>
      <c r="G31" s="746" t="s">
        <v>58</v>
      </c>
      <c r="H31" s="707" t="s">
        <v>366</v>
      </c>
    </row>
    <row r="32" spans="1:8" ht="20.100000000000001" customHeight="1" x14ac:dyDescent="0.25">
      <c r="B32" s="100" t="s">
        <v>22</v>
      </c>
      <c r="C32" s="116" t="s">
        <v>40</v>
      </c>
      <c r="D32" s="104"/>
      <c r="E32" s="104"/>
      <c r="F32" s="731">
        <v>100</v>
      </c>
      <c r="G32" s="729">
        <f>(D32*12)+(E32*4)+(F32*1)</f>
        <v>100</v>
      </c>
      <c r="H32" s="729">
        <v>100</v>
      </c>
    </row>
    <row r="33" spans="1:8" ht="20.100000000000001" customHeight="1" x14ac:dyDescent="0.25">
      <c r="A33" s="111"/>
      <c r="B33" s="100" t="s">
        <v>55</v>
      </c>
      <c r="C33" s="116" t="s">
        <v>40</v>
      </c>
      <c r="D33" s="104"/>
      <c r="E33" s="104"/>
      <c r="F33" s="731">
        <v>100</v>
      </c>
      <c r="G33" s="737">
        <f>(D33*12)+(E33*4)+(F33*1)</f>
        <v>100</v>
      </c>
      <c r="H33" s="735">
        <v>100</v>
      </c>
    </row>
    <row r="34" spans="1:8" ht="20.100000000000001" customHeight="1" x14ac:dyDescent="0.25">
      <c r="A34" s="111"/>
      <c r="B34" s="100" t="s">
        <v>21</v>
      </c>
      <c r="C34" s="116" t="s">
        <v>41</v>
      </c>
      <c r="D34" s="104"/>
      <c r="E34" s="104"/>
      <c r="F34" s="731">
        <v>60</v>
      </c>
      <c r="G34" s="737">
        <f>(D34*12)+(E34*4)+(F34*1)</f>
        <v>60</v>
      </c>
      <c r="H34" s="735">
        <v>60</v>
      </c>
    </row>
    <row r="35" spans="1:8" ht="20.100000000000001" customHeight="1" x14ac:dyDescent="0.25">
      <c r="A35" s="111"/>
      <c r="B35" s="100" t="s">
        <v>42</v>
      </c>
      <c r="C35" s="116" t="s">
        <v>43</v>
      </c>
      <c r="D35" s="104"/>
      <c r="E35" s="104"/>
      <c r="F35" s="731">
        <v>200</v>
      </c>
      <c r="G35" s="735">
        <f>(D35*12)+(E35*4)+(F35*1)</f>
        <v>200</v>
      </c>
      <c r="H35" s="735">
        <v>200</v>
      </c>
    </row>
    <row r="36" spans="1:8" ht="20.100000000000001" customHeight="1" thickBot="1" x14ac:dyDescent="0.3">
      <c r="A36" s="699"/>
      <c r="B36" s="105"/>
      <c r="C36" s="106"/>
      <c r="D36" s="695"/>
      <c r="E36" s="695"/>
      <c r="F36" s="740"/>
      <c r="G36" s="735">
        <f>(D36*12)+(E36*4)+(F36*1)</f>
        <v>0</v>
      </c>
      <c r="H36" s="742"/>
    </row>
    <row r="37" spans="1:8" ht="20.100000000000001" customHeight="1" thickBot="1" x14ac:dyDescent="0.3">
      <c r="A37" s="703" t="s">
        <v>359</v>
      </c>
      <c r="B37" s="689"/>
      <c r="C37" s="700"/>
      <c r="D37" s="693">
        <f>SUM(D32:D36)</f>
        <v>0</v>
      </c>
      <c r="E37" s="693">
        <f>SUM(E32:E36)</f>
        <v>0</v>
      </c>
      <c r="F37" s="693">
        <f>SUM(F32:F36)</f>
        <v>460</v>
      </c>
      <c r="G37" s="693">
        <f>SUM(G32:G36)</f>
        <v>460</v>
      </c>
      <c r="H37" s="693">
        <f>SUM(H32:H36)</f>
        <v>460</v>
      </c>
    </row>
    <row r="38" spans="1:8" ht="20.100000000000001" customHeight="1" thickBot="1" x14ac:dyDescent="0.3">
      <c r="A38" s="696"/>
      <c r="B38" s="697"/>
      <c r="C38" s="698"/>
      <c r="D38" s="709"/>
      <c r="E38" s="709"/>
      <c r="F38" s="709"/>
      <c r="G38" s="709"/>
      <c r="H38" s="709"/>
    </row>
    <row r="39" spans="1:8" ht="20.100000000000001" customHeight="1" thickBot="1" x14ac:dyDescent="0.3">
      <c r="A39" s="294" t="s">
        <v>18</v>
      </c>
      <c r="B39" s="295" t="s">
        <v>80</v>
      </c>
      <c r="C39" s="296" t="s">
        <v>19</v>
      </c>
      <c r="D39" s="297" t="s">
        <v>186</v>
      </c>
      <c r="E39" s="297" t="s">
        <v>104</v>
      </c>
      <c r="F39" s="298" t="s">
        <v>105</v>
      </c>
      <c r="G39" s="718" t="s">
        <v>363</v>
      </c>
      <c r="H39" s="719"/>
    </row>
    <row r="40" spans="1:8" ht="20.100000000000001" customHeight="1" thickBot="1" x14ac:dyDescent="0.3">
      <c r="A40" s="750" t="s">
        <v>44</v>
      </c>
      <c r="B40" s="712"/>
      <c r="C40" s="713"/>
      <c r="D40" s="714"/>
      <c r="E40" s="714"/>
      <c r="F40" s="715"/>
      <c r="G40" s="747" t="s">
        <v>58</v>
      </c>
      <c r="H40" s="707" t="s">
        <v>366</v>
      </c>
    </row>
    <row r="41" spans="1:8" ht="20.100000000000001" customHeight="1" x14ac:dyDescent="0.25">
      <c r="B41" s="635" t="s">
        <v>0</v>
      </c>
      <c r="C41" s="704" t="s">
        <v>326</v>
      </c>
      <c r="D41" s="705"/>
      <c r="E41" s="743">
        <v>150</v>
      </c>
      <c r="F41" s="744"/>
      <c r="G41" s="729">
        <f>(D41*12)+(E41*4)+(F41*1)</f>
        <v>600</v>
      </c>
      <c r="H41" s="729">
        <v>150</v>
      </c>
    </row>
    <row r="42" spans="1:8" ht="20.100000000000001" customHeight="1" x14ac:dyDescent="0.25">
      <c r="A42" s="111"/>
      <c r="B42" s="100" t="s">
        <v>1</v>
      </c>
      <c r="C42" s="116" t="s">
        <v>326</v>
      </c>
      <c r="D42" s="104"/>
      <c r="E42" s="730">
        <v>100</v>
      </c>
      <c r="F42" s="300"/>
      <c r="G42" s="737">
        <f>(D42*12)+(E42*4)+(F42*1)</f>
        <v>400</v>
      </c>
      <c r="H42" s="735">
        <v>100</v>
      </c>
    </row>
    <row r="43" spans="1:8" ht="20.100000000000001" customHeight="1" thickBot="1" x14ac:dyDescent="0.3">
      <c r="A43" s="687"/>
      <c r="B43" s="701"/>
      <c r="C43" s="694"/>
      <c r="D43" s="695"/>
      <c r="E43" s="740"/>
      <c r="F43" s="702"/>
      <c r="G43" s="737">
        <f>(D43*12)+(E43*4)+(F43*1)</f>
        <v>0</v>
      </c>
      <c r="H43" s="745"/>
    </row>
    <row r="44" spans="1:8" ht="20.100000000000001" customHeight="1" thickBot="1" x14ac:dyDescent="0.3">
      <c r="A44" s="703" t="s">
        <v>360</v>
      </c>
      <c r="B44" s="689"/>
      <c r="C44" s="706"/>
      <c r="D44" s="693">
        <f>SUM(D41:D43)</f>
        <v>0</v>
      </c>
      <c r="E44" s="693">
        <f>SUM(E41:E43)</f>
        <v>250</v>
      </c>
      <c r="F44" s="693">
        <f>SUM(F41:F43)</f>
        <v>0</v>
      </c>
      <c r="G44" s="693">
        <f>SUM(G41:G43)</f>
        <v>1000</v>
      </c>
      <c r="H44" s="693">
        <f>SUM(H41:H43)</f>
        <v>250</v>
      </c>
    </row>
    <row r="45" spans="1:8" ht="15.95" customHeight="1" x14ac:dyDescent="0.25">
      <c r="A45" s="107"/>
      <c r="B45" s="108"/>
      <c r="C45" s="109"/>
      <c r="D45" s="103"/>
      <c r="E45" s="122"/>
      <c r="F45" s="292"/>
      <c r="G45" s="292"/>
      <c r="H45" s="292"/>
    </row>
    <row r="46" spans="1:8" ht="15.95" customHeight="1" thickBot="1" x14ac:dyDescent="0.3">
      <c r="A46" s="107"/>
      <c r="B46" s="108"/>
      <c r="C46" s="109"/>
      <c r="D46" s="103"/>
      <c r="E46" s="103"/>
      <c r="F46" s="103"/>
      <c r="G46" s="103"/>
      <c r="H46" s="103"/>
    </row>
    <row r="47" spans="1:8" ht="15.75" thickBot="1" x14ac:dyDescent="0.3">
      <c r="A47" s="278" t="s">
        <v>361</v>
      </c>
      <c r="B47" s="279"/>
      <c r="C47" s="280"/>
      <c r="D47" s="281"/>
      <c r="E47" s="282" t="s">
        <v>362</v>
      </c>
      <c r="F47" s="639"/>
      <c r="G47" s="711" t="s">
        <v>365</v>
      </c>
      <c r="H47" s="710"/>
    </row>
    <row r="48" spans="1:8" ht="15.75" thickBot="1" x14ac:dyDescent="0.3">
      <c r="A48" s="708" t="s">
        <v>181</v>
      </c>
      <c r="B48" s="658"/>
      <c r="C48" s="284"/>
      <c r="D48" s="720" t="s">
        <v>103</v>
      </c>
      <c r="E48" s="721" t="s">
        <v>104</v>
      </c>
      <c r="F48" s="722" t="s">
        <v>105</v>
      </c>
      <c r="G48" s="748" t="s">
        <v>58</v>
      </c>
      <c r="H48" s="686" t="s">
        <v>366</v>
      </c>
    </row>
    <row r="49" spans="1:8" ht="15.75" thickBot="1" x14ac:dyDescent="0.3">
      <c r="A49" s="107"/>
      <c r="B49" s="108"/>
      <c r="C49" s="109"/>
      <c r="D49" s="723">
        <f>D44+D37+D26</f>
        <v>118</v>
      </c>
      <c r="E49" s="724">
        <f>E44+E37+E26</f>
        <v>505</v>
      </c>
      <c r="F49" s="724">
        <f>F44+F37+F26</f>
        <v>540</v>
      </c>
      <c r="G49" s="724">
        <f>G44+G37+G26</f>
        <v>3976</v>
      </c>
      <c r="H49" s="725">
        <f>H44+H37+H26</f>
        <v>1399</v>
      </c>
    </row>
  </sheetData>
  <pageMargins left="0.25" right="0.25" top="0.25" bottom="0.25" header="0.25" footer="0.25"/>
  <pageSetup orientation="portrait" r:id="rId1"/>
  <rowBreaks count="1" manualBreakCount="1">
    <brk id="2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3102-64CA-4DF5-B8E4-C18B58B09B52}">
  <dimension ref="A1:J72"/>
  <sheetViews>
    <sheetView zoomScaleNormal="100" workbookViewId="0">
      <selection activeCell="J36" sqref="J36"/>
    </sheetView>
  </sheetViews>
  <sheetFormatPr defaultRowHeight="15" x14ac:dyDescent="0.25"/>
  <cols>
    <col min="1" max="1" width="14.7109375" customWidth="1"/>
    <col min="2" max="2" width="9.7109375" customWidth="1"/>
    <col min="3" max="3" width="22.7109375" customWidth="1"/>
    <col min="4" max="6" width="7.7109375" customWidth="1"/>
    <col min="7" max="8" width="8.7109375" customWidth="1"/>
    <col min="9" max="9" width="3.7109375" customWidth="1"/>
  </cols>
  <sheetData>
    <row r="1" spans="1:10" ht="19.5" customHeight="1" x14ac:dyDescent="0.25">
      <c r="A1" s="929"/>
      <c r="B1" s="929"/>
      <c r="C1" s="929"/>
      <c r="D1" s="929"/>
      <c r="E1" s="929"/>
      <c r="F1" s="929"/>
      <c r="G1" s="929"/>
      <c r="H1" s="929"/>
      <c r="I1" s="929"/>
      <c r="J1" s="929"/>
    </row>
    <row r="2" spans="1:10" ht="15.95" customHeight="1" x14ac:dyDescent="0.25">
      <c r="A2" s="2483" t="s">
        <v>416</v>
      </c>
      <c r="B2" s="2483"/>
      <c r="C2" s="2483"/>
      <c r="D2" s="2483"/>
      <c r="E2" s="2483"/>
      <c r="F2" s="2483"/>
      <c r="G2" s="2483"/>
      <c r="H2" s="2483"/>
      <c r="I2" s="929"/>
      <c r="J2" s="929"/>
    </row>
    <row r="3" spans="1:10" ht="15.95" customHeight="1" x14ac:dyDescent="0.4">
      <c r="A3" s="96"/>
      <c r="B3" s="14"/>
      <c r="D3" s="8"/>
      <c r="E3" s="277"/>
      <c r="F3" s="277"/>
      <c r="G3" s="277"/>
      <c r="H3" s="929"/>
      <c r="I3" s="929"/>
      <c r="J3" s="929"/>
    </row>
    <row r="4" spans="1:10" ht="15.95" customHeight="1" x14ac:dyDescent="0.25">
      <c r="A4" s="380" t="s">
        <v>320</v>
      </c>
      <c r="B4" s="882"/>
      <c r="C4" s="883"/>
      <c r="D4" s="8"/>
      <c r="E4" s="8"/>
      <c r="F4" s="8"/>
      <c r="G4" s="8"/>
      <c r="H4" s="929"/>
      <c r="I4" s="929"/>
      <c r="J4" s="929"/>
    </row>
    <row r="5" spans="1:10" ht="45" customHeight="1" x14ac:dyDescent="0.25">
      <c r="A5" s="119"/>
      <c r="B5" s="2482" t="s">
        <v>417</v>
      </c>
      <c r="C5" s="2484"/>
      <c r="D5" s="2484"/>
      <c r="E5" s="2484"/>
      <c r="F5" s="2484"/>
      <c r="G5" s="2484"/>
      <c r="H5" s="2484"/>
      <c r="I5" s="929"/>
      <c r="J5" s="929"/>
    </row>
    <row r="6" spans="1:10" ht="20.100000000000001" customHeight="1" thickBot="1" x14ac:dyDescent="0.3">
      <c r="A6" s="119" t="s">
        <v>420</v>
      </c>
      <c r="B6" s="929"/>
      <c r="C6" s="930"/>
      <c r="D6" s="930"/>
      <c r="E6" s="930"/>
      <c r="F6" s="930"/>
      <c r="G6" s="930"/>
      <c r="H6" s="930"/>
      <c r="I6" s="929"/>
      <c r="J6" s="929"/>
    </row>
    <row r="7" spans="1:10" ht="20.100000000000001" customHeight="1" thickBot="1" x14ac:dyDescent="0.3">
      <c r="A7" s="278" t="s">
        <v>182</v>
      </c>
      <c r="B7" s="279" t="s">
        <v>80</v>
      </c>
      <c r="C7" s="280" t="s">
        <v>19</v>
      </c>
      <c r="D7" s="877"/>
      <c r="E7" s="282" t="s">
        <v>403</v>
      </c>
      <c r="F7" s="639"/>
      <c r="G7" s="711" t="s">
        <v>377</v>
      </c>
      <c r="H7" s="710"/>
      <c r="I7" s="929"/>
      <c r="J7" s="929"/>
    </row>
    <row r="8" spans="1:10" ht="20.100000000000001" customHeight="1" thickBot="1" x14ac:dyDescent="0.3">
      <c r="A8" s="283" t="s">
        <v>185</v>
      </c>
      <c r="B8" s="658" t="s">
        <v>324</v>
      </c>
      <c r="C8" s="284"/>
      <c r="D8" s="767" t="s">
        <v>103</v>
      </c>
      <c r="E8" s="753" t="s">
        <v>104</v>
      </c>
      <c r="F8" s="754" t="s">
        <v>105</v>
      </c>
      <c r="G8" s="755" t="s">
        <v>245</v>
      </c>
      <c r="H8" s="755" t="s">
        <v>366</v>
      </c>
      <c r="I8" s="929"/>
      <c r="J8" s="929"/>
    </row>
    <row r="9" spans="1:10" ht="20.100000000000001" customHeight="1" x14ac:dyDescent="0.25">
      <c r="A9" s="169" t="s">
        <v>20</v>
      </c>
      <c r="B9" s="170" t="s">
        <v>21</v>
      </c>
      <c r="C9" s="838" t="s">
        <v>321</v>
      </c>
      <c r="D9" s="852">
        <v>10</v>
      </c>
      <c r="E9" s="726"/>
      <c r="F9" s="727"/>
      <c r="G9" s="728">
        <f t="shared" ref="G9:G36" si="0">(D9*12)+(E9*4)+(F9*1)</f>
        <v>120</v>
      </c>
      <c r="H9" s="908">
        <f t="shared" ref="H9:H16" si="1">D9*3</f>
        <v>30</v>
      </c>
      <c r="I9" s="929"/>
      <c r="J9" s="929"/>
    </row>
    <row r="10" spans="1:10" ht="20.100000000000001" customHeight="1" x14ac:dyDescent="0.25">
      <c r="A10" s="111"/>
      <c r="B10" s="100" t="s">
        <v>51</v>
      </c>
      <c r="C10" s="839" t="s">
        <v>321</v>
      </c>
      <c r="D10" s="853">
        <v>10</v>
      </c>
      <c r="E10" s="730"/>
      <c r="F10" s="731"/>
      <c r="G10" s="728">
        <f t="shared" si="0"/>
        <v>120</v>
      </c>
      <c r="H10" s="937">
        <f t="shared" si="1"/>
        <v>30</v>
      </c>
      <c r="I10" s="929"/>
      <c r="J10" s="929"/>
    </row>
    <row r="11" spans="1:10" ht="20.100000000000001" customHeight="1" x14ac:dyDescent="0.25">
      <c r="A11" s="111"/>
      <c r="B11" s="100" t="s">
        <v>0</v>
      </c>
      <c r="C11" s="839" t="s">
        <v>321</v>
      </c>
      <c r="D11" s="853">
        <v>10</v>
      </c>
      <c r="E11" s="730"/>
      <c r="F11" s="731"/>
      <c r="G11" s="728">
        <f t="shared" si="0"/>
        <v>120</v>
      </c>
      <c r="H11" s="937">
        <f t="shared" si="1"/>
        <v>30</v>
      </c>
      <c r="I11" s="929"/>
      <c r="J11" s="929"/>
    </row>
    <row r="12" spans="1:10" ht="20.100000000000001" customHeight="1" x14ac:dyDescent="0.25">
      <c r="A12" s="111"/>
      <c r="B12" s="100" t="s">
        <v>24</v>
      </c>
      <c r="C12" s="839" t="s">
        <v>321</v>
      </c>
      <c r="D12" s="853">
        <v>10</v>
      </c>
      <c r="E12" s="730"/>
      <c r="F12" s="731"/>
      <c r="G12" s="728">
        <f t="shared" si="0"/>
        <v>120</v>
      </c>
      <c r="H12" s="937">
        <f t="shared" si="1"/>
        <v>30</v>
      </c>
      <c r="I12" s="929"/>
      <c r="J12" s="929"/>
    </row>
    <row r="13" spans="1:10" ht="20.100000000000001" customHeight="1" x14ac:dyDescent="0.25">
      <c r="A13" s="111"/>
      <c r="B13" s="101" t="s">
        <v>1</v>
      </c>
      <c r="C13" s="839" t="s">
        <v>321</v>
      </c>
      <c r="D13" s="853">
        <v>5</v>
      </c>
      <c r="E13" s="730"/>
      <c r="F13" s="731"/>
      <c r="G13" s="728">
        <f t="shared" si="0"/>
        <v>60</v>
      </c>
      <c r="H13" s="937">
        <f t="shared" si="1"/>
        <v>15</v>
      </c>
      <c r="I13" s="929"/>
      <c r="J13" s="929"/>
    </row>
    <row r="14" spans="1:10" ht="20.100000000000001" customHeight="1" x14ac:dyDescent="0.25">
      <c r="A14" s="111"/>
      <c r="B14" s="101" t="s">
        <v>22</v>
      </c>
      <c r="C14" s="839" t="s">
        <v>321</v>
      </c>
      <c r="D14" s="853">
        <v>10</v>
      </c>
      <c r="E14" s="730"/>
      <c r="F14" s="731"/>
      <c r="G14" s="728">
        <f t="shared" si="0"/>
        <v>120</v>
      </c>
      <c r="H14" s="937">
        <f t="shared" si="1"/>
        <v>30</v>
      </c>
      <c r="I14" s="929"/>
      <c r="J14" s="929"/>
    </row>
    <row r="15" spans="1:10" ht="20.100000000000001" customHeight="1" thickBot="1" x14ac:dyDescent="0.3">
      <c r="A15" s="117"/>
      <c r="B15" s="105" t="s">
        <v>22</v>
      </c>
      <c r="C15" s="840" t="s">
        <v>25</v>
      </c>
      <c r="D15" s="854">
        <v>40</v>
      </c>
      <c r="E15" s="732"/>
      <c r="F15" s="733"/>
      <c r="G15" s="734">
        <f t="shared" si="0"/>
        <v>480</v>
      </c>
      <c r="H15" s="928">
        <f t="shared" si="1"/>
        <v>120</v>
      </c>
      <c r="I15" s="929"/>
      <c r="J15" s="929"/>
    </row>
    <row r="16" spans="1:10" ht="20.100000000000001" customHeight="1" x14ac:dyDescent="0.25">
      <c r="A16" s="660" t="s">
        <v>26</v>
      </c>
      <c r="B16" s="623" t="s">
        <v>1</v>
      </c>
      <c r="C16" s="889" t="s">
        <v>27</v>
      </c>
      <c r="D16" s="852">
        <v>13</v>
      </c>
      <c r="E16" s="726"/>
      <c r="F16" s="727"/>
      <c r="G16" s="728">
        <f t="shared" si="0"/>
        <v>156</v>
      </c>
      <c r="H16" s="908">
        <f t="shared" si="1"/>
        <v>39</v>
      </c>
      <c r="I16" s="929"/>
      <c r="J16" s="929"/>
    </row>
    <row r="17" spans="1:10" ht="20.100000000000001" customHeight="1" x14ac:dyDescent="0.25">
      <c r="A17" s="111"/>
      <c r="B17" s="100" t="s">
        <v>21</v>
      </c>
      <c r="C17" s="839" t="s">
        <v>28</v>
      </c>
      <c r="D17" s="853"/>
      <c r="E17" s="730"/>
      <c r="F17" s="731">
        <v>96</v>
      </c>
      <c r="G17" s="728">
        <f t="shared" si="0"/>
        <v>96</v>
      </c>
      <c r="H17" s="937">
        <v>96</v>
      </c>
      <c r="I17" s="929"/>
      <c r="J17" s="929"/>
    </row>
    <row r="18" spans="1:10" ht="20.100000000000001" customHeight="1" x14ac:dyDescent="0.25">
      <c r="A18" s="111"/>
      <c r="B18" s="100" t="s">
        <v>21</v>
      </c>
      <c r="C18" s="839" t="s">
        <v>53</v>
      </c>
      <c r="D18" s="853"/>
      <c r="E18" s="730">
        <v>3</v>
      </c>
      <c r="F18" s="731"/>
      <c r="G18" s="728">
        <f t="shared" si="0"/>
        <v>12</v>
      </c>
      <c r="H18" s="937">
        <v>3</v>
      </c>
      <c r="I18" s="929"/>
      <c r="J18" s="929"/>
    </row>
    <row r="19" spans="1:10" ht="20.100000000000001" customHeight="1" x14ac:dyDescent="0.25">
      <c r="A19" s="111"/>
      <c r="B19" s="100" t="s">
        <v>1</v>
      </c>
      <c r="C19" s="839" t="s">
        <v>53</v>
      </c>
      <c r="D19" s="853"/>
      <c r="E19" s="730">
        <v>15</v>
      </c>
      <c r="F19" s="731"/>
      <c r="G19" s="728">
        <f t="shared" si="0"/>
        <v>60</v>
      </c>
      <c r="H19" s="937">
        <v>15</v>
      </c>
      <c r="I19" s="929"/>
      <c r="J19" s="929"/>
    </row>
    <row r="20" spans="1:10" ht="20.100000000000001" customHeight="1" x14ac:dyDescent="0.25">
      <c r="A20" s="111"/>
      <c r="B20" s="100" t="s">
        <v>23</v>
      </c>
      <c r="C20" s="839" t="s">
        <v>29</v>
      </c>
      <c r="D20" s="853">
        <v>12</v>
      </c>
      <c r="E20" s="730"/>
      <c r="F20" s="731"/>
      <c r="G20" s="728">
        <f t="shared" si="0"/>
        <v>144</v>
      </c>
      <c r="H20" s="937">
        <f>D20*3</f>
        <v>36</v>
      </c>
      <c r="I20" s="929"/>
      <c r="J20" s="929"/>
    </row>
    <row r="21" spans="1:10" ht="20.100000000000001" customHeight="1" x14ac:dyDescent="0.25">
      <c r="A21" s="111"/>
      <c r="B21" s="100" t="s">
        <v>23</v>
      </c>
      <c r="C21" s="839" t="s">
        <v>30</v>
      </c>
      <c r="D21" s="853"/>
      <c r="E21" s="730"/>
      <c r="F21" s="731">
        <v>16</v>
      </c>
      <c r="G21" s="728">
        <f t="shared" si="0"/>
        <v>16</v>
      </c>
      <c r="H21" s="937">
        <v>16</v>
      </c>
      <c r="I21" s="929"/>
      <c r="J21" s="929"/>
    </row>
    <row r="22" spans="1:10" ht="20.100000000000001" customHeight="1" x14ac:dyDescent="0.25">
      <c r="A22" s="111"/>
      <c r="B22" s="100" t="s">
        <v>23</v>
      </c>
      <c r="C22" s="839" t="s">
        <v>372</v>
      </c>
      <c r="D22" s="853">
        <v>11</v>
      </c>
      <c r="E22" s="730"/>
      <c r="F22" s="731"/>
      <c r="G22" s="728">
        <f t="shared" si="0"/>
        <v>132</v>
      </c>
      <c r="H22" s="937">
        <f t="shared" ref="H22" si="2">D22*3</f>
        <v>33</v>
      </c>
      <c r="I22" s="929"/>
      <c r="J22" s="929"/>
    </row>
    <row r="23" spans="1:10" ht="20.100000000000001" customHeight="1" x14ac:dyDescent="0.25">
      <c r="A23" s="111"/>
      <c r="B23" s="100" t="s">
        <v>23</v>
      </c>
      <c r="C23" s="839" t="s">
        <v>439</v>
      </c>
      <c r="D23" s="853"/>
      <c r="E23" s="730"/>
      <c r="F23" s="731">
        <v>25</v>
      </c>
      <c r="G23" s="728">
        <f t="shared" si="0"/>
        <v>25</v>
      </c>
      <c r="H23" s="928">
        <v>25</v>
      </c>
      <c r="I23" s="929"/>
      <c r="J23" s="929"/>
    </row>
    <row r="24" spans="1:10" ht="20.100000000000001" customHeight="1" thickBot="1" x14ac:dyDescent="0.3">
      <c r="A24" s="117"/>
      <c r="B24" s="105" t="s">
        <v>23</v>
      </c>
      <c r="C24" s="840" t="s">
        <v>373</v>
      </c>
      <c r="D24" s="854">
        <v>25</v>
      </c>
      <c r="E24" s="732"/>
      <c r="F24" s="733"/>
      <c r="G24" s="734">
        <f t="shared" si="0"/>
        <v>300</v>
      </c>
      <c r="H24" s="884">
        <f>D24*3</f>
        <v>75</v>
      </c>
      <c r="I24" s="929"/>
      <c r="J24" s="929"/>
    </row>
    <row r="25" spans="1:10" ht="20.100000000000001" customHeight="1" x14ac:dyDescent="0.25">
      <c r="A25" s="169" t="s">
        <v>31</v>
      </c>
      <c r="B25" s="170" t="s">
        <v>21</v>
      </c>
      <c r="C25" s="838" t="s">
        <v>32</v>
      </c>
      <c r="D25" s="852"/>
      <c r="E25" s="726">
        <v>50</v>
      </c>
      <c r="F25" s="727"/>
      <c r="G25" s="728">
        <f t="shared" si="0"/>
        <v>200</v>
      </c>
      <c r="H25" s="928">
        <v>50</v>
      </c>
      <c r="I25" s="929"/>
      <c r="J25" s="929"/>
    </row>
    <row r="26" spans="1:10" ht="20.100000000000001" customHeight="1" x14ac:dyDescent="0.25">
      <c r="A26" s="111"/>
      <c r="B26" s="100" t="s">
        <v>21</v>
      </c>
      <c r="C26" s="839" t="s">
        <v>33</v>
      </c>
      <c r="D26" s="853"/>
      <c r="E26" s="730">
        <v>6</v>
      </c>
      <c r="F26" s="731"/>
      <c r="G26" s="728">
        <f t="shared" si="0"/>
        <v>24</v>
      </c>
      <c r="H26" s="937">
        <v>6</v>
      </c>
      <c r="I26" s="929"/>
      <c r="J26" s="929"/>
    </row>
    <row r="27" spans="1:10" ht="20.100000000000001" customHeight="1" x14ac:dyDescent="0.25">
      <c r="A27" s="687"/>
      <c r="B27" s="620" t="s">
        <v>370</v>
      </c>
      <c r="C27" s="850" t="s">
        <v>371</v>
      </c>
      <c r="D27" s="861"/>
      <c r="E27" s="739">
        <v>2.5</v>
      </c>
      <c r="F27" s="740"/>
      <c r="G27" s="728">
        <f t="shared" si="0"/>
        <v>10</v>
      </c>
      <c r="H27" s="938">
        <v>2.5</v>
      </c>
      <c r="I27" s="929"/>
      <c r="J27" s="929"/>
    </row>
    <row r="28" spans="1:10" ht="20.100000000000001" customHeight="1" x14ac:dyDescent="0.25">
      <c r="A28" s="687"/>
      <c r="B28" s="620" t="s">
        <v>352</v>
      </c>
      <c r="C28" s="850" t="s">
        <v>371</v>
      </c>
      <c r="D28" s="861"/>
      <c r="E28" s="739">
        <v>2.5</v>
      </c>
      <c r="F28" s="740"/>
      <c r="G28" s="728">
        <f t="shared" si="0"/>
        <v>10</v>
      </c>
      <c r="H28" s="938">
        <v>2.5</v>
      </c>
      <c r="I28" s="929"/>
      <c r="J28" s="929"/>
    </row>
    <row r="29" spans="1:10" ht="20.100000000000001" customHeight="1" x14ac:dyDescent="0.25">
      <c r="A29" s="687"/>
      <c r="B29" s="620" t="s">
        <v>374</v>
      </c>
      <c r="C29" s="850" t="s">
        <v>371</v>
      </c>
      <c r="D29" s="861"/>
      <c r="E29" s="739">
        <v>2.5</v>
      </c>
      <c r="F29" s="740"/>
      <c r="G29" s="728">
        <f t="shared" si="0"/>
        <v>10</v>
      </c>
      <c r="H29" s="938">
        <v>2.5</v>
      </c>
      <c r="I29" s="929"/>
      <c r="J29" s="929"/>
    </row>
    <row r="30" spans="1:10" ht="20.100000000000001" customHeight="1" thickBot="1" x14ac:dyDescent="0.3">
      <c r="A30" s="117"/>
      <c r="B30" s="105" t="s">
        <v>21</v>
      </c>
      <c r="C30" s="840" t="s">
        <v>34</v>
      </c>
      <c r="D30" s="854"/>
      <c r="E30" s="732">
        <v>15</v>
      </c>
      <c r="F30" s="733"/>
      <c r="G30" s="734">
        <f t="shared" si="0"/>
        <v>60</v>
      </c>
      <c r="H30" s="884">
        <v>15</v>
      </c>
      <c r="I30" s="929"/>
      <c r="J30" s="929"/>
    </row>
    <row r="31" spans="1:10" ht="20.100000000000001" customHeight="1" x14ac:dyDescent="0.25">
      <c r="A31" s="169" t="s">
        <v>328</v>
      </c>
      <c r="B31" s="170" t="s">
        <v>1</v>
      </c>
      <c r="C31" s="838" t="s">
        <v>35</v>
      </c>
      <c r="D31" s="852"/>
      <c r="E31" s="726">
        <v>150</v>
      </c>
      <c r="F31" s="727"/>
      <c r="G31" s="728">
        <f t="shared" si="0"/>
        <v>600</v>
      </c>
      <c r="H31" s="908">
        <v>150</v>
      </c>
      <c r="I31" s="929"/>
      <c r="J31" s="929"/>
    </row>
    <row r="32" spans="1:10" ht="20.100000000000001" customHeight="1" x14ac:dyDescent="0.25">
      <c r="A32" s="25"/>
      <c r="B32" s="100" t="s">
        <v>1</v>
      </c>
      <c r="C32" s="890" t="s">
        <v>367</v>
      </c>
      <c r="D32" s="853"/>
      <c r="E32" s="730">
        <v>15</v>
      </c>
      <c r="F32" s="730"/>
      <c r="G32" s="728">
        <f t="shared" si="0"/>
        <v>60</v>
      </c>
      <c r="H32" s="937">
        <v>15</v>
      </c>
      <c r="I32" s="929"/>
      <c r="J32" s="929"/>
    </row>
    <row r="33" spans="1:10" ht="20.100000000000001" customHeight="1" x14ac:dyDescent="0.25">
      <c r="A33" s="111"/>
      <c r="B33" s="100" t="s">
        <v>21</v>
      </c>
      <c r="C33" s="839" t="s">
        <v>369</v>
      </c>
      <c r="D33" s="853"/>
      <c r="E33" s="730"/>
      <c r="F33" s="730">
        <v>10</v>
      </c>
      <c r="G33" s="728">
        <f t="shared" si="0"/>
        <v>10</v>
      </c>
      <c r="H33" s="937">
        <v>10</v>
      </c>
      <c r="I33" s="929"/>
      <c r="J33" s="929"/>
    </row>
    <row r="34" spans="1:10" ht="20.100000000000001" customHeight="1" thickBot="1" x14ac:dyDescent="0.3">
      <c r="A34" s="117"/>
      <c r="B34" s="105" t="s">
        <v>21</v>
      </c>
      <c r="C34" s="939" t="s">
        <v>368</v>
      </c>
      <c r="D34" s="854"/>
      <c r="E34" s="732"/>
      <c r="F34" s="732">
        <v>10</v>
      </c>
      <c r="G34" s="734">
        <f t="shared" si="0"/>
        <v>10</v>
      </c>
      <c r="H34" s="884">
        <v>10</v>
      </c>
      <c r="I34" s="929"/>
      <c r="J34" s="929"/>
    </row>
    <row r="35" spans="1:10" ht="15.95" customHeight="1" x14ac:dyDescent="0.25">
      <c r="A35" s="169" t="s">
        <v>36</v>
      </c>
      <c r="B35" s="170" t="s">
        <v>21</v>
      </c>
      <c r="C35" s="838" t="s">
        <v>375</v>
      </c>
      <c r="D35" s="852"/>
      <c r="E35" s="726">
        <v>4</v>
      </c>
      <c r="F35" s="727"/>
      <c r="G35" s="728">
        <f t="shared" si="0"/>
        <v>16</v>
      </c>
      <c r="H35" s="928">
        <v>4</v>
      </c>
      <c r="I35" s="929"/>
      <c r="J35" s="929"/>
    </row>
    <row r="36" spans="1:10" ht="15.95" customHeight="1" x14ac:dyDescent="0.25">
      <c r="A36" s="111"/>
      <c r="B36" s="620" t="s">
        <v>21</v>
      </c>
      <c r="C36" s="850" t="s">
        <v>54</v>
      </c>
      <c r="D36" s="861">
        <v>15</v>
      </c>
      <c r="E36" s="730"/>
      <c r="F36" s="731"/>
      <c r="G36" s="728">
        <f t="shared" si="0"/>
        <v>180</v>
      </c>
      <c r="H36" s="928">
        <f>D36*3</f>
        <v>45</v>
      </c>
      <c r="I36" s="929"/>
      <c r="J36" s="929"/>
    </row>
    <row r="37" spans="1:10" ht="15.95" customHeight="1" thickBot="1" x14ac:dyDescent="0.3">
      <c r="A37" s="687"/>
      <c r="B37" s="620"/>
      <c r="C37" s="850"/>
      <c r="D37" s="861"/>
      <c r="E37" s="739"/>
      <c r="F37" s="740"/>
      <c r="G37" s="728"/>
      <c r="H37" s="884"/>
      <c r="I37" s="929"/>
      <c r="J37" s="929"/>
    </row>
    <row r="38" spans="1:10" ht="15.95" customHeight="1" thickBot="1" x14ac:dyDescent="0.3">
      <c r="A38" s="690" t="s">
        <v>358</v>
      </c>
      <c r="B38" s="691"/>
      <c r="C38" s="878"/>
      <c r="D38" s="693">
        <f>SUM(D9:D37)</f>
        <v>171</v>
      </c>
      <c r="E38" s="693">
        <f>SUM(E9:E37)</f>
        <v>265.5</v>
      </c>
      <c r="F38" s="693">
        <f>SUM(F9:F37)</f>
        <v>157</v>
      </c>
      <c r="G38" s="693">
        <f>SUM(G9:G37)</f>
        <v>3271</v>
      </c>
      <c r="H38" s="693">
        <f>SUM(H9:H37)</f>
        <v>935.5</v>
      </c>
      <c r="I38" s="895" t="s">
        <v>424</v>
      </c>
      <c r="J38" s="929"/>
    </row>
    <row r="39" spans="1:10" ht="15.95" customHeight="1" x14ac:dyDescent="0.25">
      <c r="A39" s="885" t="s">
        <v>419</v>
      </c>
      <c r="B39" s="886"/>
      <c r="C39" s="837"/>
      <c r="D39" s="709"/>
      <c r="E39" s="709"/>
      <c r="F39" s="709"/>
      <c r="G39" s="709"/>
      <c r="H39" s="709"/>
      <c r="I39" s="929"/>
      <c r="J39" s="929"/>
    </row>
    <row r="40" spans="1:10" ht="60" customHeight="1" x14ac:dyDescent="0.25">
      <c r="A40" s="887" t="s">
        <v>424</v>
      </c>
      <c r="B40" s="2482" t="s">
        <v>440</v>
      </c>
      <c r="C40" s="2482"/>
      <c r="D40" s="2482"/>
      <c r="E40" s="2482"/>
      <c r="F40" s="2482"/>
      <c r="G40" s="2482"/>
      <c r="H40" s="2482"/>
      <c r="I40" s="2482"/>
      <c r="J40" s="929"/>
    </row>
    <row r="41" spans="1:10" ht="20.100000000000001" customHeight="1" x14ac:dyDescent="0.25">
      <c r="A41" s="1"/>
      <c r="B41" s="6"/>
      <c r="C41" s="108"/>
      <c r="D41" s="103"/>
      <c r="E41" s="122"/>
      <c r="F41" s="292"/>
      <c r="G41" s="716"/>
      <c r="H41" s="292"/>
      <c r="I41" s="929"/>
      <c r="J41" s="929"/>
    </row>
    <row r="42" spans="1:10" ht="20.100000000000001" customHeight="1" x14ac:dyDescent="0.25">
      <c r="A42" s="1"/>
      <c r="B42" s="6"/>
      <c r="C42" s="108"/>
      <c r="D42" s="103"/>
      <c r="E42" s="122"/>
      <c r="F42" s="292"/>
      <c r="G42" s="716"/>
      <c r="H42" s="292"/>
      <c r="I42" s="929"/>
      <c r="J42" s="929"/>
    </row>
    <row r="43" spans="1:10" ht="20.100000000000001" customHeight="1" x14ac:dyDescent="0.25">
      <c r="A43" s="119" t="s">
        <v>319</v>
      </c>
      <c r="B43" s="120"/>
      <c r="C43" s="16"/>
      <c r="D43" s="121"/>
      <c r="E43" s="8"/>
      <c r="F43" s="8"/>
      <c r="G43" s="717"/>
      <c r="H43" s="8"/>
      <c r="I43" s="929"/>
      <c r="J43" s="929"/>
    </row>
    <row r="44" spans="1:10" ht="60" customHeight="1" x14ac:dyDescent="0.25">
      <c r="A44" s="119"/>
      <c r="B44" s="2482" t="s">
        <v>418</v>
      </c>
      <c r="C44" s="2485"/>
      <c r="D44" s="2485"/>
      <c r="E44" s="2485"/>
      <c r="F44" s="2485"/>
      <c r="G44" s="2485"/>
      <c r="H44" s="2485"/>
      <c r="I44" s="929"/>
      <c r="J44" s="929"/>
    </row>
    <row r="45" spans="1:10" ht="20.100000000000001" customHeight="1" thickBot="1" x14ac:dyDescent="0.3">
      <c r="A45" s="119" t="s">
        <v>421</v>
      </c>
      <c r="B45" s="120"/>
      <c r="C45" s="16"/>
      <c r="D45" s="121"/>
      <c r="E45" s="8"/>
      <c r="F45" s="8"/>
      <c r="G45" s="717"/>
      <c r="H45" s="8"/>
      <c r="I45" s="929"/>
      <c r="J45" s="929"/>
    </row>
    <row r="46" spans="1:10" ht="15.95" customHeight="1" thickBot="1" x14ac:dyDescent="0.3">
      <c r="A46" s="294" t="s">
        <v>18</v>
      </c>
      <c r="B46" s="295" t="s">
        <v>80</v>
      </c>
      <c r="C46" s="867" t="s">
        <v>19</v>
      </c>
      <c r="D46" s="760"/>
      <c r="E46" s="761" t="s">
        <v>403</v>
      </c>
      <c r="F46" s="762"/>
      <c r="G46" s="711" t="s">
        <v>377</v>
      </c>
      <c r="H46" s="710"/>
      <c r="I46" s="929"/>
      <c r="J46" s="929"/>
    </row>
    <row r="47" spans="1:10" ht="15.95" customHeight="1" thickBot="1" x14ac:dyDescent="0.3">
      <c r="A47" s="749"/>
      <c r="B47" s="712"/>
      <c r="C47" s="879"/>
      <c r="D47" s="759" t="s">
        <v>103</v>
      </c>
      <c r="E47" s="753" t="s">
        <v>104</v>
      </c>
      <c r="F47" s="754" t="s">
        <v>105</v>
      </c>
      <c r="G47" s="755" t="s">
        <v>245</v>
      </c>
      <c r="H47" s="755" t="s">
        <v>366</v>
      </c>
      <c r="I47" s="929"/>
      <c r="J47" s="929"/>
    </row>
    <row r="48" spans="1:10" ht="20.100000000000001" customHeight="1" x14ac:dyDescent="0.25">
      <c r="A48" s="29"/>
      <c r="B48" s="100" t="s">
        <v>22</v>
      </c>
      <c r="C48" s="839" t="s">
        <v>40</v>
      </c>
      <c r="D48" s="104"/>
      <c r="E48" s="756"/>
      <c r="F48" s="731">
        <v>0</v>
      </c>
      <c r="G48" s="728">
        <v>0</v>
      </c>
      <c r="H48" s="729">
        <v>0</v>
      </c>
      <c r="I48" s="929"/>
      <c r="J48" s="929"/>
    </row>
    <row r="49" spans="1:10" ht="20.100000000000001" customHeight="1" x14ac:dyDescent="0.25">
      <c r="A49" s="111"/>
      <c r="B49" s="100" t="s">
        <v>55</v>
      </c>
      <c r="C49" s="839" t="s">
        <v>40</v>
      </c>
      <c r="D49" s="104"/>
      <c r="E49" s="756">
        <v>300</v>
      </c>
      <c r="F49" s="731"/>
      <c r="G49" s="728">
        <f t="shared" ref="G49:G52" si="3">(D49*12)+(E49*4)+(F49*1)</f>
        <v>1200</v>
      </c>
      <c r="H49" s="735">
        <v>300</v>
      </c>
      <c r="I49" s="929"/>
      <c r="J49" s="929"/>
    </row>
    <row r="50" spans="1:10" ht="20.100000000000001" customHeight="1" x14ac:dyDescent="0.25">
      <c r="A50" s="111"/>
      <c r="B50" s="100" t="s">
        <v>21</v>
      </c>
      <c r="C50" s="839" t="s">
        <v>41</v>
      </c>
      <c r="D50" s="104"/>
      <c r="E50" s="756"/>
      <c r="F50" s="731">
        <v>100</v>
      </c>
      <c r="G50" s="728">
        <f t="shared" si="3"/>
        <v>100</v>
      </c>
      <c r="H50" s="735">
        <v>100</v>
      </c>
      <c r="I50" s="929"/>
      <c r="J50" s="929"/>
    </row>
    <row r="51" spans="1:10" ht="20.100000000000001" customHeight="1" x14ac:dyDescent="0.25">
      <c r="A51" s="111"/>
      <c r="B51" s="100" t="s">
        <v>42</v>
      </c>
      <c r="C51" s="839" t="s">
        <v>43</v>
      </c>
      <c r="D51" s="104"/>
      <c r="E51" s="756"/>
      <c r="F51" s="731">
        <v>300</v>
      </c>
      <c r="G51" s="728">
        <f t="shared" si="3"/>
        <v>300</v>
      </c>
      <c r="H51" s="735">
        <v>300</v>
      </c>
      <c r="I51" s="929"/>
      <c r="J51" s="929"/>
    </row>
    <row r="52" spans="1:10" ht="15.95" customHeight="1" thickBot="1" x14ac:dyDescent="0.3">
      <c r="A52" s="117"/>
      <c r="B52" s="105"/>
      <c r="C52" s="839"/>
      <c r="D52" s="695"/>
      <c r="E52" s="757"/>
      <c r="F52" s="740"/>
      <c r="G52" s="728">
        <f t="shared" si="3"/>
        <v>0</v>
      </c>
      <c r="H52" s="742"/>
      <c r="I52" s="929"/>
      <c r="J52" s="929"/>
    </row>
    <row r="53" spans="1:10" ht="15.95" customHeight="1" thickBot="1" x14ac:dyDescent="0.3">
      <c r="A53" s="703" t="s">
        <v>359</v>
      </c>
      <c r="B53" s="689"/>
      <c r="C53" s="880"/>
      <c r="D53" s="693">
        <f>SUM(D48:D52)</f>
        <v>0</v>
      </c>
      <c r="E53" s="693">
        <f>SUM(E48:E52)</f>
        <v>300</v>
      </c>
      <c r="F53" s="693">
        <f>SUM(F48:F52)</f>
        <v>400</v>
      </c>
      <c r="G53" s="693">
        <f>SUM(G48:G52)</f>
        <v>1600</v>
      </c>
      <c r="H53" s="693">
        <f>SUM(H48:H52)</f>
        <v>700</v>
      </c>
      <c r="I53" s="888" t="s">
        <v>425</v>
      </c>
      <c r="J53" s="929"/>
    </row>
    <row r="54" spans="1:10" x14ac:dyDescent="0.25">
      <c r="A54" s="885" t="s">
        <v>419</v>
      </c>
      <c r="B54" s="886"/>
      <c r="C54" s="837"/>
      <c r="D54" s="709"/>
      <c r="E54" s="709"/>
      <c r="F54" s="709"/>
      <c r="G54" s="709"/>
      <c r="H54" s="709"/>
      <c r="I54" s="929"/>
      <c r="J54" s="929"/>
    </row>
    <row r="55" spans="1:10" ht="60" customHeight="1" x14ac:dyDescent="0.25">
      <c r="A55" s="887" t="s">
        <v>425</v>
      </c>
      <c r="B55" s="2482" t="s">
        <v>432</v>
      </c>
      <c r="C55" s="2482"/>
      <c r="D55" s="2482"/>
      <c r="E55" s="2482"/>
      <c r="F55" s="2482"/>
      <c r="G55" s="2482"/>
      <c r="H55" s="2482"/>
      <c r="I55" s="2482"/>
      <c r="J55" s="929"/>
    </row>
    <row r="56" spans="1:10" ht="15.75" x14ac:dyDescent="0.25">
      <c r="A56" s="887"/>
      <c r="B56" s="891"/>
      <c r="C56" s="891"/>
      <c r="D56" s="891"/>
      <c r="E56" s="891"/>
      <c r="F56" s="891"/>
      <c r="G56" s="891"/>
      <c r="H56" s="891"/>
      <c r="I56" s="891"/>
      <c r="J56" s="929"/>
    </row>
    <row r="57" spans="1:10" ht="16.5" thickBot="1" x14ac:dyDescent="0.3">
      <c r="A57" s="893" t="s">
        <v>422</v>
      </c>
      <c r="B57" s="697"/>
      <c r="C57" s="698"/>
      <c r="D57" s="709"/>
      <c r="E57" s="709"/>
      <c r="F57" s="709"/>
      <c r="G57" s="709"/>
      <c r="H57" s="709"/>
      <c r="I57" s="929"/>
      <c r="J57" s="929"/>
    </row>
    <row r="58" spans="1:10" ht="15.75" thickBot="1" x14ac:dyDescent="0.3">
      <c r="A58" s="294" t="s">
        <v>18</v>
      </c>
      <c r="B58" s="295" t="s">
        <v>80</v>
      </c>
      <c r="C58" s="867" t="s">
        <v>19</v>
      </c>
      <c r="D58" s="760"/>
      <c r="E58" s="761" t="s">
        <v>403</v>
      </c>
      <c r="F58" s="762"/>
      <c r="G58" s="711" t="s">
        <v>377</v>
      </c>
      <c r="H58" s="710"/>
      <c r="I58" s="929"/>
      <c r="J58" s="929"/>
    </row>
    <row r="59" spans="1:10" ht="15.75" thickBot="1" x14ac:dyDescent="0.3">
      <c r="A59" s="758" t="s">
        <v>44</v>
      </c>
      <c r="B59" s="712"/>
      <c r="C59" s="863"/>
      <c r="D59" s="759" t="s">
        <v>103</v>
      </c>
      <c r="E59" s="753" t="s">
        <v>104</v>
      </c>
      <c r="F59" s="754" t="s">
        <v>105</v>
      </c>
      <c r="G59" s="755" t="s">
        <v>245</v>
      </c>
      <c r="H59" s="755" t="s">
        <v>366</v>
      </c>
      <c r="I59" s="929"/>
      <c r="J59" s="929"/>
    </row>
    <row r="60" spans="1:10" x14ac:dyDescent="0.25">
      <c r="A60" s="29"/>
      <c r="B60" s="635" t="s">
        <v>0</v>
      </c>
      <c r="C60" s="846" t="s">
        <v>326</v>
      </c>
      <c r="D60" s="705"/>
      <c r="E60" s="743">
        <v>150</v>
      </c>
      <c r="F60" s="744"/>
      <c r="G60" s="729">
        <f>(D60*12)+(E60*4)+(F60*1)</f>
        <v>600</v>
      </c>
      <c r="H60" s="729">
        <v>150</v>
      </c>
      <c r="I60" s="929"/>
      <c r="J60" s="929"/>
    </row>
    <row r="61" spans="1:10" x14ac:dyDescent="0.25">
      <c r="A61" s="111"/>
      <c r="B61" s="100" t="s">
        <v>1</v>
      </c>
      <c r="C61" s="839" t="s">
        <v>326</v>
      </c>
      <c r="D61" s="104"/>
      <c r="E61" s="730">
        <v>100</v>
      </c>
      <c r="F61" s="300"/>
      <c r="G61" s="737">
        <f>(D61*12)+(E61*4)+(F61*1)</f>
        <v>400</v>
      </c>
      <c r="H61" s="735">
        <v>100</v>
      </c>
      <c r="I61" s="929"/>
      <c r="J61" s="929"/>
    </row>
    <row r="62" spans="1:10" ht="15.75" thickBot="1" x14ac:dyDescent="0.3">
      <c r="A62" s="687"/>
      <c r="B62" s="701"/>
      <c r="C62" s="850"/>
      <c r="D62" s="695"/>
      <c r="E62" s="740"/>
      <c r="F62" s="702"/>
      <c r="G62" s="737">
        <f>(D62*12)+(E62*4)+(F62*1)</f>
        <v>0</v>
      </c>
      <c r="H62" s="745"/>
      <c r="I62" s="929"/>
      <c r="J62" s="929"/>
    </row>
    <row r="63" spans="1:10" ht="16.5" thickBot="1" x14ac:dyDescent="0.3">
      <c r="A63" s="703" t="s">
        <v>360</v>
      </c>
      <c r="B63" s="689"/>
      <c r="C63" s="706"/>
      <c r="D63" s="693">
        <f>SUM(D60:D62)</f>
        <v>0</v>
      </c>
      <c r="E63" s="693">
        <f>SUM(E60:E62)</f>
        <v>250</v>
      </c>
      <c r="F63" s="693">
        <f>SUM(F60:F62)</f>
        <v>0</v>
      </c>
      <c r="G63" s="693">
        <f>SUM(G60:G62)</f>
        <v>1000</v>
      </c>
      <c r="H63" s="693">
        <f>SUM(H60:H62)</f>
        <v>250</v>
      </c>
      <c r="I63" s="892" t="s">
        <v>426</v>
      </c>
      <c r="J63" s="929"/>
    </row>
    <row r="64" spans="1:10" x14ac:dyDescent="0.25">
      <c r="A64" s="885" t="s">
        <v>419</v>
      </c>
      <c r="B64" s="886"/>
      <c r="C64" s="837"/>
      <c r="D64" s="709"/>
      <c r="E64" s="709"/>
      <c r="F64" s="709"/>
      <c r="G64" s="709"/>
      <c r="H64" s="709"/>
      <c r="I64" s="929"/>
      <c r="J64" s="929"/>
    </row>
    <row r="65" spans="1:10" ht="60" customHeight="1" x14ac:dyDescent="0.25">
      <c r="A65" s="887" t="s">
        <v>426</v>
      </c>
      <c r="B65" s="2482" t="s">
        <v>423</v>
      </c>
      <c r="C65" s="2482"/>
      <c r="D65" s="2482"/>
      <c r="E65" s="2482"/>
      <c r="F65" s="2482"/>
      <c r="G65" s="2482"/>
      <c r="H65" s="2482"/>
      <c r="I65" s="2482"/>
      <c r="J65" s="929"/>
    </row>
    <row r="66" spans="1:10" ht="15.75" x14ac:dyDescent="0.25">
      <c r="A66" s="107"/>
      <c r="B66" s="108"/>
      <c r="C66" s="109"/>
      <c r="D66" s="103"/>
      <c r="E66" s="122"/>
      <c r="F66" s="292"/>
      <c r="G66" s="292"/>
      <c r="H66" s="292"/>
      <c r="I66" s="929"/>
      <c r="J66" s="929"/>
    </row>
    <row r="67" spans="1:10" ht="15.75" thickBot="1" x14ac:dyDescent="0.3">
      <c r="A67" s="107"/>
      <c r="B67" s="108"/>
      <c r="C67" s="109"/>
      <c r="D67" s="103"/>
      <c r="E67" s="103"/>
      <c r="F67" s="103"/>
      <c r="G67" s="103"/>
      <c r="H67" s="103"/>
      <c r="I67" s="929"/>
      <c r="J67" s="929"/>
    </row>
    <row r="68" spans="1:10" ht="15.75" thickBot="1" x14ac:dyDescent="0.3">
      <c r="A68" s="2479" t="s">
        <v>415</v>
      </c>
      <c r="B68" s="2480"/>
      <c r="C68" s="2481"/>
      <c r="D68" s="766"/>
      <c r="E68" s="761" t="s">
        <v>403</v>
      </c>
      <c r="F68" s="762"/>
      <c r="G68" s="711" t="s">
        <v>377</v>
      </c>
      <c r="H68" s="710"/>
      <c r="I68" s="929"/>
      <c r="J68" s="929"/>
    </row>
    <row r="69" spans="1:10" ht="15.75" thickBot="1" x14ac:dyDescent="0.3">
      <c r="D69" s="870" t="s">
        <v>103</v>
      </c>
      <c r="E69" s="721" t="s">
        <v>104</v>
      </c>
      <c r="F69" s="722" t="s">
        <v>105</v>
      </c>
      <c r="G69" s="755" t="s">
        <v>245</v>
      </c>
      <c r="H69" s="755" t="s">
        <v>366</v>
      </c>
      <c r="I69" s="929"/>
      <c r="J69" s="929"/>
    </row>
    <row r="70" spans="1:10" ht="16.5" thickBot="1" x14ac:dyDescent="0.3">
      <c r="A70" s="107"/>
      <c r="B70" s="108"/>
      <c r="C70" s="109"/>
      <c r="D70" s="723">
        <f>D63+D53+D38</f>
        <v>171</v>
      </c>
      <c r="E70" s="724">
        <f>E63+E53+E38</f>
        <v>815.5</v>
      </c>
      <c r="F70" s="724">
        <f>F63+F53+F38</f>
        <v>557</v>
      </c>
      <c r="G70" s="724">
        <f>G63+G53+G38</f>
        <v>5871</v>
      </c>
      <c r="H70" s="725">
        <f>H63+H53+H38</f>
        <v>1885.5</v>
      </c>
      <c r="I70" s="894" t="s">
        <v>427</v>
      </c>
      <c r="J70" s="929"/>
    </row>
    <row r="71" spans="1:10" x14ac:dyDescent="0.25">
      <c r="A71" s="885" t="s">
        <v>419</v>
      </c>
      <c r="B71" s="886"/>
      <c r="C71" s="837"/>
      <c r="D71" s="709"/>
      <c r="E71" s="709"/>
      <c r="F71" s="709"/>
      <c r="G71" s="709"/>
      <c r="H71" s="709"/>
      <c r="I71" s="929"/>
      <c r="J71" s="929"/>
    </row>
    <row r="72" spans="1:10" ht="60" customHeight="1" x14ac:dyDescent="0.25">
      <c r="A72" s="887" t="s">
        <v>427</v>
      </c>
      <c r="B72" s="2482" t="s">
        <v>434</v>
      </c>
      <c r="C72" s="2482"/>
      <c r="D72" s="2482"/>
      <c r="E72" s="2482"/>
      <c r="F72" s="2482"/>
      <c r="G72" s="2482"/>
      <c r="H72" s="2482"/>
      <c r="I72" s="2482"/>
    </row>
  </sheetData>
  <mergeCells count="8">
    <mergeCell ref="A68:C68"/>
    <mergeCell ref="B72:I72"/>
    <mergeCell ref="A2:H2"/>
    <mergeCell ref="B5:H5"/>
    <mergeCell ref="B40:I40"/>
    <mergeCell ref="B44:H44"/>
    <mergeCell ref="B55:I55"/>
    <mergeCell ref="B65:I65"/>
  </mergeCells>
  <pageMargins left="0.25" right="0.25" top="0.25" bottom="0.25" header="0.25" footer="0.25"/>
  <pageSetup scale="90" orientation="portrait" r:id="rId1"/>
  <rowBreaks count="1" manualBreakCount="1">
    <brk id="41"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DA63-1321-4467-8AEB-816A16F70FC7}">
  <dimension ref="A2:T112"/>
  <sheetViews>
    <sheetView zoomScaleNormal="100" workbookViewId="0">
      <selection activeCell="T1" sqref="T1"/>
    </sheetView>
  </sheetViews>
  <sheetFormatPr defaultRowHeight="15" x14ac:dyDescent="0.25"/>
  <cols>
    <col min="1" max="1" width="14.7109375" customWidth="1"/>
    <col min="2" max="2" width="9.7109375" customWidth="1"/>
    <col min="3" max="3" width="22.7109375" customWidth="1"/>
    <col min="4" max="4" width="3.7109375" customWidth="1"/>
    <col min="5" max="7" width="7.7109375" customWidth="1"/>
    <col min="8" max="9" width="8.7109375" customWidth="1"/>
    <col min="10" max="10" width="5.7109375" customWidth="1"/>
    <col min="16" max="16" width="5.7109375" customWidth="1"/>
    <col min="19" max="19" width="5.7109375" customWidth="1"/>
  </cols>
  <sheetData>
    <row r="2" spans="1:19" ht="18.75" x14ac:dyDescent="0.3">
      <c r="A2" s="2652" t="s">
        <v>414</v>
      </c>
      <c r="B2" s="2652"/>
      <c r="C2" s="2652"/>
      <c r="D2" s="2652"/>
      <c r="E2" s="2652"/>
      <c r="F2" s="2652"/>
      <c r="G2" s="2652"/>
      <c r="H2" s="2652"/>
      <c r="I2" s="2652"/>
      <c r="J2" s="2652"/>
      <c r="K2" s="2652"/>
      <c r="L2" s="2652"/>
      <c r="M2" s="2652"/>
      <c r="N2" s="2652"/>
      <c r="O2" s="2652"/>
      <c r="P2" s="2652"/>
      <c r="Q2" s="2652"/>
      <c r="R2" s="2652"/>
      <c r="S2" s="2652"/>
    </row>
    <row r="4" spans="1:19" ht="18.75" x14ac:dyDescent="0.3">
      <c r="A4" s="159" t="s">
        <v>413</v>
      </c>
      <c r="B4" s="18"/>
    </row>
    <row r="6" spans="1:19" ht="45" customHeight="1" x14ac:dyDescent="0.25">
      <c r="A6" s="2482" t="s">
        <v>461</v>
      </c>
      <c r="B6" s="2482"/>
      <c r="C6" s="2482"/>
      <c r="D6" s="2482"/>
      <c r="E6" s="2482"/>
      <c r="F6" s="2482"/>
      <c r="G6" s="2482"/>
      <c r="H6" s="2482"/>
      <c r="I6" s="2482"/>
      <c r="J6" s="2482"/>
      <c r="K6" s="2482"/>
      <c r="L6" s="2482"/>
      <c r="M6" s="2482"/>
      <c r="N6" s="2482"/>
      <c r="O6" s="2482"/>
      <c r="P6" s="2482"/>
      <c r="Q6" s="2482"/>
      <c r="R6" s="2482"/>
      <c r="S6" s="2482"/>
    </row>
    <row r="7" spans="1:19" ht="30" customHeight="1" x14ac:dyDescent="0.25">
      <c r="A7" s="2482" t="s">
        <v>428</v>
      </c>
      <c r="B7" s="2482"/>
      <c r="C7" s="2482"/>
      <c r="D7" s="2482"/>
      <c r="E7" s="2482"/>
      <c r="F7" s="2482"/>
      <c r="G7" s="2482"/>
      <c r="H7" s="2482"/>
      <c r="I7" s="2482"/>
      <c r="J7" s="2482"/>
      <c r="K7" s="2482"/>
      <c r="L7" s="2482"/>
      <c r="M7" s="2482"/>
      <c r="N7" s="2482"/>
      <c r="O7" s="2482"/>
      <c r="P7" s="2482"/>
      <c r="Q7" s="2482"/>
      <c r="R7" s="2482"/>
      <c r="S7" s="2482"/>
    </row>
    <row r="8" spans="1:19" ht="30" customHeight="1" x14ac:dyDescent="0.25">
      <c r="A8" s="2482" t="s">
        <v>450</v>
      </c>
      <c r="B8" s="2482"/>
      <c r="C8" s="2482"/>
      <c r="D8" s="2482"/>
      <c r="E8" s="2482"/>
      <c r="F8" s="2482"/>
      <c r="G8" s="2482"/>
      <c r="H8" s="2482"/>
      <c r="I8" s="2482"/>
      <c r="J8" s="2482"/>
      <c r="K8" s="2482"/>
      <c r="L8" s="2482"/>
      <c r="M8" s="2482"/>
      <c r="N8" s="2482"/>
      <c r="O8" s="2482"/>
      <c r="P8" s="2482"/>
      <c r="Q8" s="2482"/>
      <c r="R8" s="2482"/>
      <c r="S8" s="2482"/>
    </row>
    <row r="9" spans="1:19" ht="39.950000000000003" customHeight="1" x14ac:dyDescent="0.25">
      <c r="A9" s="2482" t="s">
        <v>460</v>
      </c>
      <c r="B9" s="2482"/>
      <c r="C9" s="2482"/>
      <c r="D9" s="2482"/>
      <c r="E9" s="2482"/>
      <c r="F9" s="2482"/>
      <c r="G9" s="2482"/>
      <c r="H9" s="2482"/>
      <c r="I9" s="2482"/>
      <c r="J9" s="2482"/>
      <c r="K9" s="2482"/>
      <c r="L9" s="2482"/>
      <c r="M9" s="2482"/>
      <c r="N9" s="2482"/>
      <c r="O9" s="2482"/>
      <c r="P9" s="2482"/>
      <c r="Q9" s="2482"/>
      <c r="R9" s="2482"/>
      <c r="S9" s="2482"/>
    </row>
    <row r="10" spans="1:19" ht="15" customHeight="1" x14ac:dyDescent="0.25">
      <c r="A10" s="876"/>
      <c r="B10" s="876"/>
      <c r="C10" s="876"/>
      <c r="D10" s="876"/>
      <c r="E10" s="876"/>
      <c r="F10" s="876"/>
      <c r="G10" s="876"/>
      <c r="H10" s="876"/>
      <c r="I10" s="876"/>
      <c r="J10" s="876"/>
      <c r="K10" s="876"/>
      <c r="L10" s="876"/>
      <c r="M10" s="876"/>
      <c r="N10" s="876"/>
      <c r="O10" s="876"/>
      <c r="P10" s="876"/>
      <c r="Q10" s="876"/>
      <c r="R10" s="876"/>
      <c r="S10" s="876"/>
    </row>
    <row r="11" spans="1:19" ht="15" customHeight="1" x14ac:dyDescent="0.25">
      <c r="A11" s="876"/>
      <c r="B11" s="876"/>
      <c r="C11" s="876"/>
      <c r="D11" s="876"/>
      <c r="E11" s="876"/>
      <c r="F11" s="876"/>
      <c r="G11" s="876"/>
      <c r="H11" s="876"/>
      <c r="I11" s="876"/>
      <c r="J11" s="876"/>
      <c r="K11" s="876"/>
      <c r="L11" s="876"/>
      <c r="M11" s="876"/>
      <c r="N11" s="876"/>
      <c r="O11" s="876"/>
      <c r="P11" s="876"/>
      <c r="Q11" s="876"/>
      <c r="R11" s="876"/>
      <c r="S11" s="876"/>
    </row>
    <row r="12" spans="1:19" ht="15" customHeight="1" x14ac:dyDescent="0.25">
      <c r="A12" s="394" t="s">
        <v>409</v>
      </c>
      <c r="B12" s="394"/>
      <c r="C12" s="394"/>
      <c r="S12" s="805"/>
    </row>
    <row r="13" spans="1:19" ht="30" customHeight="1" x14ac:dyDescent="0.25">
      <c r="A13" s="881" t="s">
        <v>410</v>
      </c>
      <c r="B13" s="2482" t="s">
        <v>455</v>
      </c>
      <c r="C13" s="2482"/>
      <c r="D13" s="2482"/>
      <c r="E13" s="2482"/>
      <c r="F13" s="2482"/>
      <c r="G13" s="2482"/>
      <c r="H13" s="2482"/>
      <c r="I13" s="2482"/>
      <c r="J13" s="2482"/>
      <c r="K13" s="2482"/>
      <c r="L13" s="2482"/>
      <c r="M13" s="2482"/>
      <c r="N13" s="2482"/>
      <c r="O13" s="2482"/>
      <c r="P13" s="2482"/>
      <c r="Q13" s="2482"/>
      <c r="R13" s="2482"/>
      <c r="S13" s="2482"/>
    </row>
    <row r="14" spans="1:19" ht="30" customHeight="1" x14ac:dyDescent="0.25">
      <c r="B14" s="2482" t="s">
        <v>412</v>
      </c>
      <c r="C14" s="2482"/>
      <c r="D14" s="2482"/>
      <c r="E14" s="2482"/>
      <c r="F14" s="2482"/>
      <c r="G14" s="2482"/>
      <c r="H14" s="2482"/>
      <c r="I14" s="2482"/>
      <c r="J14" s="2482"/>
      <c r="K14" s="2482"/>
      <c r="L14" s="2482"/>
      <c r="M14" s="2482"/>
      <c r="N14" s="2482"/>
      <c r="O14" s="2482"/>
      <c r="P14" s="2482"/>
      <c r="Q14" s="2482"/>
      <c r="R14" s="2482"/>
      <c r="S14" s="2482"/>
    </row>
    <row r="15" spans="1:19" ht="30" customHeight="1" x14ac:dyDescent="0.25">
      <c r="A15" s="881" t="s">
        <v>411</v>
      </c>
      <c r="B15" s="2653" t="s">
        <v>457</v>
      </c>
      <c r="C15" s="2653"/>
      <c r="D15" s="2653"/>
      <c r="E15" s="2653"/>
      <c r="F15" s="2653"/>
      <c r="G15" s="2653"/>
      <c r="H15" s="2653"/>
      <c r="I15" s="2653"/>
      <c r="J15" s="2653"/>
      <c r="K15" s="2653"/>
      <c r="L15" s="2653"/>
      <c r="M15" s="2653"/>
      <c r="N15" s="2653"/>
      <c r="O15" s="2653"/>
      <c r="P15" s="2653"/>
      <c r="Q15" s="2653"/>
      <c r="R15" s="2653"/>
      <c r="S15" s="2653"/>
    </row>
    <row r="16" spans="1:19" ht="45" customHeight="1" x14ac:dyDescent="0.25">
      <c r="B16" s="2482" t="s">
        <v>458</v>
      </c>
      <c r="C16" s="2482"/>
      <c r="D16" s="2482"/>
      <c r="E16" s="2482"/>
      <c r="F16" s="2482"/>
      <c r="G16" s="2482"/>
      <c r="H16" s="2482"/>
      <c r="I16" s="2482"/>
      <c r="J16" s="2482"/>
      <c r="K16" s="2482"/>
      <c r="L16" s="2482"/>
      <c r="M16" s="2482"/>
      <c r="N16" s="2482"/>
      <c r="O16" s="2482"/>
      <c r="P16" s="2482"/>
      <c r="Q16" s="2482"/>
      <c r="R16" s="2482"/>
      <c r="S16" s="2482"/>
    </row>
    <row r="17" spans="1:20" ht="20.100000000000001" customHeight="1" x14ac:dyDescent="0.25">
      <c r="B17" s="2654" t="s">
        <v>459</v>
      </c>
      <c r="C17" s="2654"/>
      <c r="D17" s="2654"/>
      <c r="E17" s="2654"/>
      <c r="F17" s="2654"/>
      <c r="G17" s="2654"/>
      <c r="H17" s="2654"/>
      <c r="I17" s="2654"/>
      <c r="J17" s="2654"/>
      <c r="K17" s="2654"/>
      <c r="L17" s="2654"/>
      <c r="M17" s="2654"/>
      <c r="N17" s="2654"/>
      <c r="O17" s="2654"/>
      <c r="P17" s="2654"/>
      <c r="Q17" s="2654"/>
      <c r="R17" s="2654"/>
      <c r="S17" s="2654"/>
      <c r="T17" s="936"/>
    </row>
    <row r="18" spans="1:20" ht="39.950000000000003" customHeight="1" x14ac:dyDescent="0.25">
      <c r="B18" s="2655" t="s">
        <v>456</v>
      </c>
      <c r="C18" s="2655"/>
      <c r="D18" s="2482" t="s">
        <v>463</v>
      </c>
      <c r="E18" s="2482"/>
      <c r="F18" s="2482"/>
      <c r="G18" s="2482"/>
      <c r="H18" s="2482"/>
      <c r="I18" s="2482"/>
      <c r="J18" s="2482"/>
      <c r="K18" s="2482"/>
      <c r="L18" s="2482"/>
      <c r="M18" s="2482"/>
      <c r="N18" s="2482"/>
      <c r="O18" s="2482"/>
      <c r="P18" s="2482"/>
      <c r="Q18" s="2482"/>
      <c r="R18" s="2482"/>
      <c r="S18" s="2482"/>
      <c r="T18" s="931"/>
    </row>
    <row r="19" spans="1:20" ht="30" customHeight="1" x14ac:dyDescent="0.25">
      <c r="A19" s="876"/>
      <c r="B19" s="2655" t="s">
        <v>56</v>
      </c>
      <c r="C19" s="2655"/>
      <c r="D19" s="2482" t="s">
        <v>465</v>
      </c>
      <c r="E19" s="2482"/>
      <c r="F19" s="2482"/>
      <c r="G19" s="2482"/>
      <c r="H19" s="2482"/>
      <c r="I19" s="2482"/>
      <c r="J19" s="2482"/>
      <c r="K19" s="2482"/>
      <c r="L19" s="2482"/>
      <c r="M19" s="2482"/>
      <c r="N19" s="2482"/>
      <c r="O19" s="2482"/>
      <c r="P19" s="2482"/>
      <c r="Q19" s="2482"/>
      <c r="R19" s="2482"/>
      <c r="S19" s="2482"/>
      <c r="T19" s="931"/>
    </row>
    <row r="20" spans="1:20" ht="39.950000000000003" customHeight="1" x14ac:dyDescent="0.25">
      <c r="B20" s="2655" t="s">
        <v>154</v>
      </c>
      <c r="C20" s="2655"/>
      <c r="D20" s="2482" t="s">
        <v>464</v>
      </c>
      <c r="E20" s="2482"/>
      <c r="F20" s="2482"/>
      <c r="G20" s="2482"/>
      <c r="H20" s="2482"/>
      <c r="I20" s="2482"/>
      <c r="J20" s="2482"/>
      <c r="K20" s="2482"/>
      <c r="L20" s="2482"/>
      <c r="M20" s="2482"/>
      <c r="N20" s="2482"/>
      <c r="O20" s="2482"/>
      <c r="P20" s="2482"/>
      <c r="Q20" s="2482"/>
      <c r="R20" s="2482"/>
      <c r="S20" s="2482"/>
      <c r="T20" s="931"/>
    </row>
    <row r="21" spans="1:20" ht="45" customHeight="1" x14ac:dyDescent="0.25">
      <c r="B21" s="2482" t="s">
        <v>462</v>
      </c>
      <c r="C21" s="2482"/>
      <c r="D21" s="2482"/>
      <c r="E21" s="2482"/>
      <c r="F21" s="2482"/>
      <c r="G21" s="2482"/>
      <c r="H21" s="2482"/>
      <c r="I21" s="2482"/>
      <c r="J21" s="2482"/>
      <c r="K21" s="2482"/>
      <c r="L21" s="2482"/>
      <c r="M21" s="2482"/>
      <c r="N21" s="2482"/>
      <c r="O21" s="2482"/>
      <c r="P21" s="2482"/>
      <c r="Q21" s="2482"/>
      <c r="R21" s="2482"/>
      <c r="S21" s="2482"/>
    </row>
    <row r="22" spans="1:20" x14ac:dyDescent="0.25">
      <c r="C22" s="935"/>
      <c r="D22" s="935"/>
      <c r="E22" s="935"/>
      <c r="F22" s="935"/>
      <c r="G22" s="935"/>
      <c r="H22" s="935"/>
      <c r="I22" s="935"/>
      <c r="J22" s="935"/>
      <c r="K22" s="935"/>
      <c r="L22" s="935"/>
      <c r="M22" s="935"/>
      <c r="N22" s="935"/>
      <c r="O22" s="935"/>
      <c r="P22" s="935"/>
      <c r="Q22" s="935"/>
      <c r="R22" s="935"/>
      <c r="S22" s="935"/>
    </row>
    <row r="24" spans="1:20" ht="18.75" x14ac:dyDescent="0.3">
      <c r="A24" s="657" t="s">
        <v>378</v>
      </c>
    </row>
    <row r="25" spans="1:20" ht="8.1" customHeight="1" x14ac:dyDescent="0.3">
      <c r="A25" s="657"/>
    </row>
    <row r="26" spans="1:20" x14ac:dyDescent="0.25">
      <c r="A26" s="2657" t="s">
        <v>444</v>
      </c>
      <c r="B26" s="2657"/>
      <c r="C26" s="2657"/>
      <c r="D26" s="2657"/>
      <c r="E26" s="2657"/>
      <c r="F26" s="2657"/>
      <c r="G26" s="2657"/>
      <c r="H26" s="2657"/>
      <c r="I26" s="2657"/>
      <c r="J26" s="2657"/>
      <c r="K26" s="2657"/>
      <c r="L26" s="2657"/>
      <c r="M26" s="2657"/>
      <c r="N26" s="2657"/>
      <c r="O26" s="2657"/>
      <c r="P26" s="2657"/>
      <c r="Q26" s="2657"/>
      <c r="R26" s="2657"/>
    </row>
    <row r="27" spans="1:20" ht="15" customHeight="1" x14ac:dyDescent="0.25">
      <c r="A27" s="2657" t="s">
        <v>431</v>
      </c>
      <c r="B27" s="2657"/>
      <c r="C27" s="2657"/>
      <c r="D27" s="2657"/>
      <c r="E27" s="2657"/>
      <c r="F27" s="2657"/>
      <c r="G27" s="2657"/>
      <c r="H27" s="2657"/>
      <c r="I27" s="2657"/>
      <c r="J27" s="2657"/>
      <c r="K27" s="2657"/>
      <c r="L27" s="898"/>
      <c r="M27" s="897"/>
      <c r="N27" s="897"/>
      <c r="O27" s="897"/>
      <c r="P27" s="897"/>
      <c r="Q27" s="897"/>
      <c r="R27" s="897"/>
      <c r="S27" s="897"/>
    </row>
    <row r="28" spans="1:20" ht="15" customHeight="1" x14ac:dyDescent="0.25">
      <c r="A28" s="2657" t="s">
        <v>430</v>
      </c>
      <c r="B28" s="2657"/>
      <c r="C28" s="2657"/>
      <c r="D28" s="2657"/>
      <c r="E28" s="2657"/>
      <c r="F28" s="899"/>
      <c r="G28" s="897"/>
      <c r="H28" s="897"/>
      <c r="I28" s="897"/>
      <c r="J28" s="897"/>
      <c r="K28" s="897"/>
    </row>
    <row r="29" spans="1:20" ht="15" customHeight="1" x14ac:dyDescent="0.25">
      <c r="A29" s="896" t="s">
        <v>429</v>
      </c>
    </row>
    <row r="30" spans="1:20" ht="15" customHeight="1" x14ac:dyDescent="0.25">
      <c r="A30" s="896"/>
    </row>
    <row r="31" spans="1:20" ht="15" customHeight="1" x14ac:dyDescent="0.25">
      <c r="A31" s="380" t="s">
        <v>451</v>
      </c>
      <c r="B31" s="882"/>
      <c r="C31" s="883"/>
      <c r="D31" s="8"/>
      <c r="E31" s="8"/>
      <c r="F31" s="8"/>
      <c r="G31" s="8"/>
      <c r="H31" s="8"/>
      <c r="I31" s="876"/>
    </row>
    <row r="32" spans="1:20" ht="24.95" customHeight="1" thickBot="1" x14ac:dyDescent="0.3">
      <c r="A32" s="2482" t="s">
        <v>417</v>
      </c>
      <c r="B32" s="2482"/>
      <c r="C32" s="2482"/>
      <c r="D32" s="2482"/>
      <c r="E32" s="2482"/>
      <c r="F32" s="2482"/>
      <c r="G32" s="2482"/>
      <c r="H32" s="2482"/>
      <c r="I32" s="2482"/>
      <c r="J32" s="2482"/>
      <c r="K32" s="2482"/>
      <c r="L32" s="2482"/>
      <c r="M32" s="2482"/>
      <c r="N32" s="2482"/>
      <c r="O32" s="2482"/>
      <c r="P32" s="2482"/>
      <c r="Q32" s="2482"/>
      <c r="R32" s="2482"/>
      <c r="S32" s="2482"/>
    </row>
    <row r="33" spans="1:19" ht="15.95" customHeight="1" thickBot="1" x14ac:dyDescent="0.45">
      <c r="A33" s="2658"/>
      <c r="B33" s="2658"/>
      <c r="C33" s="2658"/>
      <c r="E33" s="8"/>
      <c r="F33" s="8"/>
      <c r="G33" s="2650" t="s">
        <v>443</v>
      </c>
      <c r="H33" s="2651"/>
      <c r="I33" s="277"/>
      <c r="J33" s="277"/>
      <c r="M33" s="2650" t="s">
        <v>446</v>
      </c>
      <c r="N33" s="2651"/>
    </row>
    <row r="34" spans="1:19" ht="15.95" customHeight="1" thickBot="1" x14ac:dyDescent="0.35">
      <c r="A34" s="2656" t="s">
        <v>452</v>
      </c>
      <c r="B34" s="2656"/>
      <c r="C34" s="2656"/>
      <c r="D34" s="828"/>
      <c r="E34" s="2645" t="s">
        <v>442</v>
      </c>
      <c r="F34" s="2646"/>
      <c r="G34" s="2646"/>
      <c r="H34" s="2646"/>
      <c r="I34" s="2647"/>
      <c r="J34" s="8"/>
      <c r="K34" s="2645" t="s">
        <v>445</v>
      </c>
      <c r="L34" s="2648"/>
      <c r="M34" s="2648"/>
      <c r="N34" s="2648"/>
      <c r="O34" s="2649"/>
    </row>
    <row r="35" spans="1:19" ht="15.95" customHeight="1" thickBot="1" x14ac:dyDescent="0.3">
      <c r="A35" s="278" t="s">
        <v>182</v>
      </c>
      <c r="B35" s="279" t="s">
        <v>80</v>
      </c>
      <c r="C35" s="280" t="s">
        <v>19</v>
      </c>
      <c r="D35" s="830"/>
      <c r="E35" s="785"/>
      <c r="F35" s="783" t="s">
        <v>403</v>
      </c>
      <c r="G35" s="784"/>
      <c r="H35" s="786" t="s">
        <v>407</v>
      </c>
      <c r="I35" s="787"/>
      <c r="K35" s="785"/>
      <c r="L35" s="783" t="s">
        <v>403</v>
      </c>
      <c r="M35" s="784"/>
      <c r="N35" s="786" t="s">
        <v>407</v>
      </c>
      <c r="O35" s="771"/>
      <c r="Q35" s="773" t="s">
        <v>376</v>
      </c>
      <c r="R35" s="772"/>
      <c r="S35" s="808" t="s">
        <v>318</v>
      </c>
    </row>
    <row r="36" spans="1:19" ht="15.95" customHeight="1" thickBot="1" x14ac:dyDescent="0.3">
      <c r="A36" s="283" t="s">
        <v>185</v>
      </c>
      <c r="B36" s="658" t="s">
        <v>324</v>
      </c>
      <c r="C36" s="284"/>
      <c r="D36" s="831"/>
      <c r="E36" s="767" t="s">
        <v>103</v>
      </c>
      <c r="F36" s="753" t="s">
        <v>104</v>
      </c>
      <c r="G36" s="754" t="s">
        <v>105</v>
      </c>
      <c r="H36" s="755" t="s">
        <v>245</v>
      </c>
      <c r="I36" s="777" t="s">
        <v>278</v>
      </c>
      <c r="K36" s="767" t="s">
        <v>103</v>
      </c>
      <c r="L36" s="753" t="s">
        <v>104</v>
      </c>
      <c r="M36" s="768" t="s">
        <v>105</v>
      </c>
      <c r="N36" s="765" t="s">
        <v>245</v>
      </c>
      <c r="O36" s="765" t="s">
        <v>278</v>
      </c>
      <c r="Q36" s="748" t="s">
        <v>245</v>
      </c>
      <c r="R36" s="748" t="s">
        <v>278</v>
      </c>
      <c r="S36" s="805"/>
    </row>
    <row r="37" spans="1:19" ht="20.100000000000001" customHeight="1" x14ac:dyDescent="0.25">
      <c r="A37" s="169" t="s">
        <v>20</v>
      </c>
      <c r="B37" s="170" t="s">
        <v>21</v>
      </c>
      <c r="C37" s="838" t="s">
        <v>321</v>
      </c>
      <c r="D37" s="698"/>
      <c r="E37" s="852">
        <v>10</v>
      </c>
      <c r="F37" s="726"/>
      <c r="G37" s="727"/>
      <c r="H37" s="728">
        <f t="shared" ref="H37:H44" si="0">(E37*12)+(F37*4)+G37</f>
        <v>120</v>
      </c>
      <c r="I37" s="779">
        <f t="shared" ref="I37:I44" si="1">E37*3</f>
        <v>30</v>
      </c>
      <c r="K37" s="852">
        <v>10</v>
      </c>
      <c r="L37" s="726"/>
      <c r="M37" s="727"/>
      <c r="N37" s="729">
        <f t="shared" ref="N37:N54" si="2">(K37*12)+(L37*4)+M37</f>
        <v>120</v>
      </c>
      <c r="O37" s="729">
        <v>30</v>
      </c>
      <c r="P37" s="763"/>
      <c r="Q37" s="789">
        <f t="shared" ref="Q37:Q64" si="3">N37-H37</f>
        <v>0</v>
      </c>
      <c r="R37" s="32">
        <f t="shared" ref="R37:R64" si="4">O37-I37</f>
        <v>0</v>
      </c>
      <c r="S37" s="806"/>
    </row>
    <row r="38" spans="1:19" ht="20.100000000000001" customHeight="1" x14ac:dyDescent="0.25">
      <c r="A38" s="111"/>
      <c r="B38" s="100" t="s">
        <v>51</v>
      </c>
      <c r="C38" s="839" t="s">
        <v>321</v>
      </c>
      <c r="D38" s="698"/>
      <c r="E38" s="853">
        <v>10</v>
      </c>
      <c r="F38" s="730"/>
      <c r="G38" s="731"/>
      <c r="H38" s="728">
        <f t="shared" si="0"/>
        <v>120</v>
      </c>
      <c r="I38" s="779">
        <f t="shared" si="1"/>
        <v>30</v>
      </c>
      <c r="K38" s="853">
        <v>10</v>
      </c>
      <c r="L38" s="730"/>
      <c r="M38" s="731"/>
      <c r="N38" s="737">
        <f t="shared" si="2"/>
        <v>120</v>
      </c>
      <c r="O38" s="737">
        <v>30</v>
      </c>
      <c r="P38" s="763"/>
      <c r="Q38" s="789">
        <f t="shared" si="3"/>
        <v>0</v>
      </c>
      <c r="R38" s="32">
        <f t="shared" si="4"/>
        <v>0</v>
      </c>
      <c r="S38" s="806"/>
    </row>
    <row r="39" spans="1:19" ht="20.100000000000001" customHeight="1" x14ac:dyDescent="0.25">
      <c r="A39" s="111"/>
      <c r="B39" s="100" t="s">
        <v>0</v>
      </c>
      <c r="C39" s="839" t="s">
        <v>321</v>
      </c>
      <c r="D39" s="698"/>
      <c r="E39" s="853">
        <v>10</v>
      </c>
      <c r="F39" s="730"/>
      <c r="G39" s="731"/>
      <c r="H39" s="728">
        <f t="shared" si="0"/>
        <v>120</v>
      </c>
      <c r="I39" s="779">
        <f t="shared" si="1"/>
        <v>30</v>
      </c>
      <c r="K39" s="853">
        <v>10</v>
      </c>
      <c r="L39" s="730"/>
      <c r="M39" s="731"/>
      <c r="N39" s="737">
        <f t="shared" si="2"/>
        <v>120</v>
      </c>
      <c r="O39" s="737">
        <v>30</v>
      </c>
      <c r="P39" s="763"/>
      <c r="Q39" s="789">
        <f t="shared" si="3"/>
        <v>0</v>
      </c>
      <c r="R39" s="32">
        <f t="shared" si="4"/>
        <v>0</v>
      </c>
      <c r="S39" s="806"/>
    </row>
    <row r="40" spans="1:19" ht="20.100000000000001" customHeight="1" x14ac:dyDescent="0.25">
      <c r="A40" s="111"/>
      <c r="B40" s="100" t="s">
        <v>24</v>
      </c>
      <c r="C40" s="839" t="s">
        <v>321</v>
      </c>
      <c r="D40" s="698"/>
      <c r="E40" s="853">
        <v>10</v>
      </c>
      <c r="F40" s="730"/>
      <c r="G40" s="731"/>
      <c r="H40" s="728">
        <f t="shared" si="0"/>
        <v>120</v>
      </c>
      <c r="I40" s="779">
        <f t="shared" si="1"/>
        <v>30</v>
      </c>
      <c r="K40" s="853">
        <v>10</v>
      </c>
      <c r="L40" s="730"/>
      <c r="M40" s="731"/>
      <c r="N40" s="737">
        <f t="shared" si="2"/>
        <v>120</v>
      </c>
      <c r="O40" s="737">
        <v>30</v>
      </c>
      <c r="P40" s="763"/>
      <c r="Q40" s="789">
        <f t="shared" si="3"/>
        <v>0</v>
      </c>
      <c r="R40" s="32">
        <f t="shared" si="4"/>
        <v>0</v>
      </c>
      <c r="S40" s="806"/>
    </row>
    <row r="41" spans="1:19" ht="20.100000000000001" customHeight="1" x14ac:dyDescent="0.25">
      <c r="A41" s="111"/>
      <c r="B41" s="101" t="s">
        <v>1</v>
      </c>
      <c r="C41" s="839" t="s">
        <v>321</v>
      </c>
      <c r="D41" s="698"/>
      <c r="E41" s="853">
        <v>5</v>
      </c>
      <c r="F41" s="730"/>
      <c r="G41" s="731"/>
      <c r="H41" s="728">
        <f t="shared" si="0"/>
        <v>60</v>
      </c>
      <c r="I41" s="779">
        <f t="shared" si="1"/>
        <v>15</v>
      </c>
      <c r="K41" s="853">
        <v>5</v>
      </c>
      <c r="L41" s="730"/>
      <c r="M41" s="731"/>
      <c r="N41" s="737">
        <f t="shared" si="2"/>
        <v>60</v>
      </c>
      <c r="O41" s="737">
        <v>15</v>
      </c>
      <c r="P41" s="763"/>
      <c r="Q41" s="789">
        <f t="shared" si="3"/>
        <v>0</v>
      </c>
      <c r="R41" s="32">
        <f t="shared" si="4"/>
        <v>0</v>
      </c>
      <c r="S41" s="806"/>
    </row>
    <row r="42" spans="1:19" ht="20.100000000000001" customHeight="1" x14ac:dyDescent="0.25">
      <c r="A42" s="111"/>
      <c r="B42" s="101" t="s">
        <v>22</v>
      </c>
      <c r="C42" s="839" t="s">
        <v>321</v>
      </c>
      <c r="D42" s="698"/>
      <c r="E42" s="853">
        <v>10</v>
      </c>
      <c r="F42" s="730"/>
      <c r="G42" s="731"/>
      <c r="H42" s="728">
        <f t="shared" si="0"/>
        <v>120</v>
      </c>
      <c r="I42" s="779">
        <f t="shared" si="1"/>
        <v>30</v>
      </c>
      <c r="K42" s="853">
        <v>10</v>
      </c>
      <c r="L42" s="730"/>
      <c r="M42" s="731"/>
      <c r="N42" s="737">
        <f t="shared" si="2"/>
        <v>120</v>
      </c>
      <c r="O42" s="737">
        <v>30</v>
      </c>
      <c r="P42" s="763"/>
      <c r="Q42" s="789">
        <f t="shared" si="3"/>
        <v>0</v>
      </c>
      <c r="R42" s="32">
        <f t="shared" si="4"/>
        <v>0</v>
      </c>
      <c r="S42" s="806"/>
    </row>
    <row r="43" spans="1:19" ht="20.100000000000001" customHeight="1" thickBot="1" x14ac:dyDescent="0.3">
      <c r="A43" s="117"/>
      <c r="B43" s="105" t="s">
        <v>433</v>
      </c>
      <c r="C43" s="840" t="s">
        <v>25</v>
      </c>
      <c r="D43" s="698"/>
      <c r="E43" s="854">
        <v>40</v>
      </c>
      <c r="F43" s="732"/>
      <c r="G43" s="733"/>
      <c r="H43" s="774">
        <f t="shared" si="0"/>
        <v>480</v>
      </c>
      <c r="I43" s="781">
        <f t="shared" si="1"/>
        <v>120</v>
      </c>
      <c r="K43" s="854">
        <v>40</v>
      </c>
      <c r="L43" s="732"/>
      <c r="M43" s="733"/>
      <c r="N43" s="742">
        <f t="shared" si="2"/>
        <v>480</v>
      </c>
      <c r="O43" s="742">
        <v>120</v>
      </c>
      <c r="P43" s="763"/>
      <c r="Q43" s="790">
        <f t="shared" si="3"/>
        <v>0</v>
      </c>
      <c r="R43" s="257">
        <f t="shared" si="4"/>
        <v>0</v>
      </c>
      <c r="S43" s="806"/>
    </row>
    <row r="44" spans="1:19" ht="20.100000000000001" customHeight="1" x14ac:dyDescent="0.25">
      <c r="A44" s="660" t="s">
        <v>26</v>
      </c>
      <c r="B44" s="791" t="s">
        <v>1</v>
      </c>
      <c r="C44" s="841" t="s">
        <v>27</v>
      </c>
      <c r="D44" s="832"/>
      <c r="E44" s="855">
        <v>11</v>
      </c>
      <c r="F44" s="792"/>
      <c r="G44" s="793"/>
      <c r="H44" s="794">
        <f t="shared" si="0"/>
        <v>132</v>
      </c>
      <c r="I44" s="823">
        <f t="shared" si="1"/>
        <v>33</v>
      </c>
      <c r="J44" s="450"/>
      <c r="K44" s="855">
        <v>13</v>
      </c>
      <c r="L44" s="792"/>
      <c r="M44" s="793"/>
      <c r="N44" s="795">
        <f t="shared" si="2"/>
        <v>156</v>
      </c>
      <c r="O44" s="795">
        <f>K44*3</f>
        <v>39</v>
      </c>
      <c r="P44" s="796"/>
      <c r="Q44" s="918">
        <f t="shared" si="3"/>
        <v>24</v>
      </c>
      <c r="R44" s="919">
        <f t="shared" si="4"/>
        <v>6</v>
      </c>
      <c r="S44" s="806" t="s">
        <v>379</v>
      </c>
    </row>
    <row r="45" spans="1:19" ht="20.100000000000001" customHeight="1" x14ac:dyDescent="0.25">
      <c r="A45" s="111"/>
      <c r="B45" s="799" t="s">
        <v>21</v>
      </c>
      <c r="C45" s="842" t="s">
        <v>28</v>
      </c>
      <c r="D45" s="833"/>
      <c r="E45" s="856"/>
      <c r="F45" s="800">
        <v>45</v>
      </c>
      <c r="G45" s="801"/>
      <c r="H45" s="802">
        <v>45</v>
      </c>
      <c r="I45" s="824">
        <v>45</v>
      </c>
      <c r="J45" s="450"/>
      <c r="K45" s="856"/>
      <c r="L45" s="800"/>
      <c r="M45" s="801">
        <v>96</v>
      </c>
      <c r="N45" s="803">
        <f t="shared" si="2"/>
        <v>96</v>
      </c>
      <c r="O45" s="803">
        <v>96</v>
      </c>
      <c r="P45" s="796"/>
      <c r="Q45" s="797">
        <f t="shared" si="3"/>
        <v>51</v>
      </c>
      <c r="R45" s="798">
        <f t="shared" si="4"/>
        <v>51</v>
      </c>
      <c r="S45" s="806" t="s">
        <v>380</v>
      </c>
    </row>
    <row r="46" spans="1:19" ht="20.100000000000001" customHeight="1" x14ac:dyDescent="0.25">
      <c r="A46" s="111"/>
      <c r="B46" s="100" t="s">
        <v>21</v>
      </c>
      <c r="C46" s="839" t="s">
        <v>53</v>
      </c>
      <c r="D46" s="698"/>
      <c r="E46" s="853"/>
      <c r="F46" s="730">
        <v>10</v>
      </c>
      <c r="G46" s="731"/>
      <c r="H46" s="728">
        <v>40</v>
      </c>
      <c r="I46" s="779">
        <v>10</v>
      </c>
      <c r="K46" s="853"/>
      <c r="L46" s="730">
        <v>3</v>
      </c>
      <c r="M46" s="731"/>
      <c r="N46" s="737">
        <f t="shared" si="2"/>
        <v>12</v>
      </c>
      <c r="O46" s="737">
        <v>3</v>
      </c>
      <c r="P46" s="763"/>
      <c r="Q46" s="789">
        <f t="shared" si="3"/>
        <v>-28</v>
      </c>
      <c r="R46" s="32">
        <f t="shared" si="4"/>
        <v>-7</v>
      </c>
      <c r="S46" s="806" t="s">
        <v>381</v>
      </c>
    </row>
    <row r="47" spans="1:19" ht="20.100000000000001" customHeight="1" x14ac:dyDescent="0.25">
      <c r="A47" s="111"/>
      <c r="B47" s="809" t="s">
        <v>1</v>
      </c>
      <c r="C47" s="843" t="s">
        <v>53</v>
      </c>
      <c r="D47" s="834"/>
      <c r="E47" s="857"/>
      <c r="F47" s="810"/>
      <c r="G47" s="811"/>
      <c r="H47" s="812"/>
      <c r="I47" s="820"/>
      <c r="J47" s="347"/>
      <c r="K47" s="857"/>
      <c r="L47" s="810">
        <v>15</v>
      </c>
      <c r="M47" s="811"/>
      <c r="N47" s="813">
        <f t="shared" si="2"/>
        <v>60</v>
      </c>
      <c r="O47" s="813">
        <v>15</v>
      </c>
      <c r="P47" s="814"/>
      <c r="Q47" s="815">
        <f t="shared" si="3"/>
        <v>60</v>
      </c>
      <c r="R47" s="816">
        <f t="shared" si="4"/>
        <v>15</v>
      </c>
      <c r="S47" s="806" t="s">
        <v>383</v>
      </c>
    </row>
    <row r="48" spans="1:19" ht="20.100000000000001" customHeight="1" x14ac:dyDescent="0.25">
      <c r="A48" s="111"/>
      <c r="B48" s="100" t="s">
        <v>23</v>
      </c>
      <c r="C48" s="839" t="s">
        <v>29</v>
      </c>
      <c r="D48" s="698"/>
      <c r="E48" s="853">
        <v>12</v>
      </c>
      <c r="F48" s="730"/>
      <c r="G48" s="731"/>
      <c r="H48" s="728">
        <f t="shared" ref="H48:H49" si="5">(E48*12)+(F48*4)+G48</f>
        <v>144</v>
      </c>
      <c r="I48" s="779">
        <f>E48*3</f>
        <v>36</v>
      </c>
      <c r="K48" s="853">
        <v>12</v>
      </c>
      <c r="L48" s="730"/>
      <c r="M48" s="731"/>
      <c r="N48" s="737">
        <f t="shared" si="2"/>
        <v>144</v>
      </c>
      <c r="O48" s="737">
        <v>36</v>
      </c>
      <c r="P48" s="763"/>
      <c r="Q48" s="789">
        <f t="shared" si="3"/>
        <v>0</v>
      </c>
      <c r="R48" s="32">
        <f t="shared" si="4"/>
        <v>0</v>
      </c>
      <c r="S48" s="806"/>
    </row>
    <row r="49" spans="1:19" ht="20.100000000000001" customHeight="1" x14ac:dyDescent="0.25">
      <c r="A49" s="111"/>
      <c r="B49" s="799" t="s">
        <v>23</v>
      </c>
      <c r="C49" s="842" t="s">
        <v>30</v>
      </c>
      <c r="D49" s="833"/>
      <c r="E49" s="856"/>
      <c r="F49" s="800"/>
      <c r="G49" s="801">
        <v>15</v>
      </c>
      <c r="H49" s="802">
        <f t="shared" si="5"/>
        <v>15</v>
      </c>
      <c r="I49" s="824">
        <v>15</v>
      </c>
      <c r="J49" s="450"/>
      <c r="K49" s="856"/>
      <c r="L49" s="800"/>
      <c r="M49" s="801">
        <v>16</v>
      </c>
      <c r="N49" s="803">
        <f t="shared" si="2"/>
        <v>16</v>
      </c>
      <c r="O49" s="803">
        <v>16</v>
      </c>
      <c r="P49" s="796"/>
      <c r="Q49" s="797">
        <f t="shared" si="3"/>
        <v>1</v>
      </c>
      <c r="R49" s="798">
        <f t="shared" si="4"/>
        <v>1</v>
      </c>
      <c r="S49" s="806" t="s">
        <v>379</v>
      </c>
    </row>
    <row r="50" spans="1:19" ht="20.100000000000001" customHeight="1" x14ac:dyDescent="0.25">
      <c r="A50" s="111"/>
      <c r="B50" s="809" t="s">
        <v>23</v>
      </c>
      <c r="C50" s="843" t="s">
        <v>372</v>
      </c>
      <c r="D50" s="834"/>
      <c r="E50" s="857"/>
      <c r="F50" s="810"/>
      <c r="G50" s="811"/>
      <c r="H50" s="812"/>
      <c r="I50" s="820"/>
      <c r="J50" s="347"/>
      <c r="K50" s="857">
        <v>11</v>
      </c>
      <c r="L50" s="810"/>
      <c r="M50" s="811"/>
      <c r="N50" s="813">
        <f t="shared" si="2"/>
        <v>132</v>
      </c>
      <c r="O50" s="813">
        <v>33</v>
      </c>
      <c r="P50" s="814"/>
      <c r="Q50" s="815">
        <f t="shared" si="3"/>
        <v>132</v>
      </c>
      <c r="R50" s="816">
        <f t="shared" si="4"/>
        <v>33</v>
      </c>
      <c r="S50" s="806" t="s">
        <v>384</v>
      </c>
    </row>
    <row r="51" spans="1:19" ht="20.100000000000001" customHeight="1" x14ac:dyDescent="0.25">
      <c r="A51" s="687"/>
      <c r="B51" s="817" t="s">
        <v>23</v>
      </c>
      <c r="C51" s="845" t="s">
        <v>438</v>
      </c>
      <c r="D51" s="834"/>
      <c r="E51" s="858"/>
      <c r="F51" s="818"/>
      <c r="G51" s="819"/>
      <c r="H51" s="926"/>
      <c r="I51" s="927"/>
      <c r="J51" s="347"/>
      <c r="K51" s="858"/>
      <c r="L51" s="818"/>
      <c r="M51" s="819">
        <v>25</v>
      </c>
      <c r="N51" s="813">
        <f t="shared" si="2"/>
        <v>25</v>
      </c>
      <c r="O51" s="924">
        <v>25</v>
      </c>
      <c r="P51" s="814"/>
      <c r="Q51" s="815">
        <f t="shared" si="3"/>
        <v>25</v>
      </c>
      <c r="R51" s="816">
        <f t="shared" si="4"/>
        <v>25</v>
      </c>
      <c r="S51" s="806" t="s">
        <v>384</v>
      </c>
    </row>
    <row r="52" spans="1:19" ht="20.100000000000001" customHeight="1" thickBot="1" x14ac:dyDescent="0.3">
      <c r="A52" s="117"/>
      <c r="B52" s="911" t="s">
        <v>23</v>
      </c>
      <c r="C52" s="912" t="s">
        <v>373</v>
      </c>
      <c r="D52" s="834"/>
      <c r="E52" s="913"/>
      <c r="F52" s="914"/>
      <c r="G52" s="915"/>
      <c r="H52" s="916"/>
      <c r="I52" s="917"/>
      <c r="J52" s="347"/>
      <c r="K52" s="913">
        <v>25</v>
      </c>
      <c r="L52" s="914"/>
      <c r="M52" s="915"/>
      <c r="N52" s="920">
        <f t="shared" si="2"/>
        <v>300</v>
      </c>
      <c r="O52" s="920">
        <v>75</v>
      </c>
      <c r="P52" s="921"/>
      <c r="Q52" s="922">
        <f t="shared" si="3"/>
        <v>300</v>
      </c>
      <c r="R52" s="923">
        <f t="shared" si="4"/>
        <v>75</v>
      </c>
      <c r="S52" s="806" t="s">
        <v>384</v>
      </c>
    </row>
    <row r="53" spans="1:19" ht="20.100000000000001" customHeight="1" x14ac:dyDescent="0.25">
      <c r="A53" s="169" t="s">
        <v>31</v>
      </c>
      <c r="B53" s="804" t="s">
        <v>21</v>
      </c>
      <c r="C53" s="844" t="s">
        <v>32</v>
      </c>
      <c r="D53" s="833"/>
      <c r="E53" s="855"/>
      <c r="F53" s="792">
        <v>30</v>
      </c>
      <c r="G53" s="793"/>
      <c r="H53" s="802">
        <v>120</v>
      </c>
      <c r="I53" s="823">
        <v>30</v>
      </c>
      <c r="J53" s="450"/>
      <c r="K53" s="855"/>
      <c r="L53" s="792">
        <v>50</v>
      </c>
      <c r="M53" s="793"/>
      <c r="N53" s="795">
        <f t="shared" si="2"/>
        <v>200</v>
      </c>
      <c r="O53" s="803">
        <v>50</v>
      </c>
      <c r="P53" s="796"/>
      <c r="Q53" s="918">
        <f t="shared" si="3"/>
        <v>80</v>
      </c>
      <c r="R53" s="919">
        <f t="shared" si="4"/>
        <v>20</v>
      </c>
      <c r="S53" s="806" t="s">
        <v>379</v>
      </c>
    </row>
    <row r="54" spans="1:19" ht="20.100000000000001" customHeight="1" x14ac:dyDescent="0.25">
      <c r="A54" s="111"/>
      <c r="B54" s="100" t="s">
        <v>21</v>
      </c>
      <c r="C54" s="839" t="s">
        <v>33</v>
      </c>
      <c r="D54" s="698"/>
      <c r="E54" s="853"/>
      <c r="F54" s="730">
        <v>10</v>
      </c>
      <c r="G54" s="731"/>
      <c r="H54" s="728">
        <v>30</v>
      </c>
      <c r="I54" s="779">
        <v>10</v>
      </c>
      <c r="K54" s="853"/>
      <c r="L54" s="730">
        <v>6</v>
      </c>
      <c r="M54" s="731"/>
      <c r="N54" s="928">
        <f t="shared" si="2"/>
        <v>24</v>
      </c>
      <c r="O54" s="737">
        <v>6</v>
      </c>
      <c r="P54" s="763"/>
      <c r="Q54" s="807">
        <f t="shared" si="3"/>
        <v>-6</v>
      </c>
      <c r="R54" s="32">
        <f t="shared" si="4"/>
        <v>-4</v>
      </c>
      <c r="S54" s="806" t="s">
        <v>379</v>
      </c>
    </row>
    <row r="55" spans="1:19" ht="20.100000000000001" customHeight="1" x14ac:dyDescent="0.25">
      <c r="A55" s="687"/>
      <c r="B55" s="817" t="s">
        <v>370</v>
      </c>
      <c r="C55" s="845" t="s">
        <v>371</v>
      </c>
      <c r="D55" s="834"/>
      <c r="E55" s="858"/>
      <c r="F55" s="818"/>
      <c r="G55" s="819"/>
      <c r="H55" s="812"/>
      <c r="I55" s="820"/>
      <c r="J55" s="347"/>
      <c r="K55" s="858"/>
      <c r="L55" s="818">
        <v>2.5</v>
      </c>
      <c r="M55" s="819"/>
      <c r="N55" s="813">
        <f>(K55*12)+(L55*4)+M55</f>
        <v>10</v>
      </c>
      <c r="O55" s="813">
        <v>2.5</v>
      </c>
      <c r="P55" s="814"/>
      <c r="Q55" s="815">
        <f t="shared" si="3"/>
        <v>10</v>
      </c>
      <c r="R55" s="816">
        <f t="shared" si="4"/>
        <v>2.5</v>
      </c>
      <c r="S55" s="806" t="s">
        <v>385</v>
      </c>
    </row>
    <row r="56" spans="1:19" ht="20.100000000000001" customHeight="1" x14ac:dyDescent="0.25">
      <c r="A56" s="687"/>
      <c r="B56" s="817" t="s">
        <v>352</v>
      </c>
      <c r="C56" s="845" t="s">
        <v>371</v>
      </c>
      <c r="D56" s="834"/>
      <c r="E56" s="858"/>
      <c r="F56" s="818"/>
      <c r="G56" s="819"/>
      <c r="H56" s="812"/>
      <c r="I56" s="820"/>
      <c r="J56" s="347"/>
      <c r="K56" s="858"/>
      <c r="L56" s="818">
        <v>2.5</v>
      </c>
      <c r="M56" s="819"/>
      <c r="N56" s="813">
        <v>10</v>
      </c>
      <c r="O56" s="813">
        <v>2.5</v>
      </c>
      <c r="P56" s="814"/>
      <c r="Q56" s="815">
        <f t="shared" si="3"/>
        <v>10</v>
      </c>
      <c r="R56" s="816">
        <f t="shared" si="4"/>
        <v>2.5</v>
      </c>
      <c r="S56" s="806" t="s">
        <v>385</v>
      </c>
    </row>
    <row r="57" spans="1:19" ht="20.100000000000001" customHeight="1" x14ac:dyDescent="0.25">
      <c r="A57" s="687"/>
      <c r="B57" s="817" t="s">
        <v>374</v>
      </c>
      <c r="C57" s="845" t="s">
        <v>371</v>
      </c>
      <c r="D57" s="834"/>
      <c r="E57" s="858"/>
      <c r="F57" s="818"/>
      <c r="G57" s="819"/>
      <c r="H57" s="812"/>
      <c r="I57" s="820"/>
      <c r="J57" s="347"/>
      <c r="K57" s="858"/>
      <c r="L57" s="818">
        <v>2.5</v>
      </c>
      <c r="M57" s="819"/>
      <c r="N57" s="813">
        <f t="shared" ref="N57:N64" si="6">(K57*12)+(L57*4)+M57</f>
        <v>10</v>
      </c>
      <c r="O57" s="813">
        <v>2.5</v>
      </c>
      <c r="P57" s="814"/>
      <c r="Q57" s="815">
        <f t="shared" si="3"/>
        <v>10</v>
      </c>
      <c r="R57" s="816">
        <f t="shared" si="4"/>
        <v>2.5</v>
      </c>
      <c r="S57" s="806" t="s">
        <v>385</v>
      </c>
    </row>
    <row r="58" spans="1:19" ht="20.100000000000001" customHeight="1" thickBot="1" x14ac:dyDescent="0.3">
      <c r="A58" s="117"/>
      <c r="B58" s="105" t="s">
        <v>21</v>
      </c>
      <c r="C58" s="840" t="s">
        <v>34</v>
      </c>
      <c r="D58" s="698"/>
      <c r="E58" s="854"/>
      <c r="F58" s="732"/>
      <c r="G58" s="733">
        <v>50</v>
      </c>
      <c r="H58" s="774">
        <f>(E58*12)+(F58*4)+G58</f>
        <v>50</v>
      </c>
      <c r="I58" s="781">
        <v>50</v>
      </c>
      <c r="K58" s="854"/>
      <c r="L58" s="732">
        <v>15</v>
      </c>
      <c r="M58" s="733"/>
      <c r="N58" s="742">
        <f t="shared" si="6"/>
        <v>60</v>
      </c>
      <c r="O58" s="742">
        <v>15</v>
      </c>
      <c r="P58" s="763"/>
      <c r="Q58" s="790">
        <f t="shared" si="3"/>
        <v>10</v>
      </c>
      <c r="R58" s="257">
        <f t="shared" si="4"/>
        <v>-35</v>
      </c>
      <c r="S58" s="806" t="s">
        <v>379</v>
      </c>
    </row>
    <row r="59" spans="1:19" ht="20.100000000000001" customHeight="1" x14ac:dyDescent="0.25">
      <c r="A59" s="788" t="s">
        <v>328</v>
      </c>
      <c r="B59" s="635" t="s">
        <v>1</v>
      </c>
      <c r="C59" s="846" t="s">
        <v>35</v>
      </c>
      <c r="D59" s="698"/>
      <c r="E59" s="859"/>
      <c r="F59" s="743">
        <v>150</v>
      </c>
      <c r="G59" s="769"/>
      <c r="H59" s="775">
        <v>600</v>
      </c>
      <c r="I59" s="782">
        <v>150</v>
      </c>
      <c r="K59" s="852"/>
      <c r="L59" s="726">
        <v>150</v>
      </c>
      <c r="M59" s="727"/>
      <c r="N59" s="729">
        <f t="shared" si="6"/>
        <v>600</v>
      </c>
      <c r="O59" s="729">
        <v>150</v>
      </c>
      <c r="P59" s="763"/>
      <c r="Q59" s="910">
        <f t="shared" si="3"/>
        <v>0</v>
      </c>
      <c r="R59" s="34">
        <f t="shared" si="4"/>
        <v>0</v>
      </c>
      <c r="S59" s="806"/>
    </row>
    <row r="60" spans="1:19" ht="20.100000000000001" customHeight="1" x14ac:dyDescent="0.25">
      <c r="A60" s="25"/>
      <c r="B60" s="809" t="s">
        <v>1</v>
      </c>
      <c r="C60" s="847" t="s">
        <v>367</v>
      </c>
      <c r="D60" s="835"/>
      <c r="E60" s="857"/>
      <c r="F60" s="810"/>
      <c r="G60" s="810"/>
      <c r="H60" s="812"/>
      <c r="I60" s="820"/>
      <c r="J60" s="347"/>
      <c r="K60" s="857"/>
      <c r="L60" s="810">
        <v>15</v>
      </c>
      <c r="M60" s="810"/>
      <c r="N60" s="813">
        <f t="shared" si="6"/>
        <v>60</v>
      </c>
      <c r="O60" s="813">
        <v>15</v>
      </c>
      <c r="P60" s="814"/>
      <c r="Q60" s="815">
        <f t="shared" si="3"/>
        <v>60</v>
      </c>
      <c r="R60" s="816">
        <f t="shared" si="4"/>
        <v>15</v>
      </c>
      <c r="S60" s="806" t="s">
        <v>383</v>
      </c>
    </row>
    <row r="61" spans="1:19" ht="20.100000000000001" customHeight="1" x14ac:dyDescent="0.25">
      <c r="A61" s="111"/>
      <c r="B61" s="809" t="s">
        <v>21</v>
      </c>
      <c r="C61" s="843" t="s">
        <v>369</v>
      </c>
      <c r="D61" s="834"/>
      <c r="E61" s="857"/>
      <c r="F61" s="810"/>
      <c r="G61" s="810"/>
      <c r="H61" s="812"/>
      <c r="I61" s="820"/>
      <c r="J61" s="347"/>
      <c r="K61" s="857"/>
      <c r="L61" s="810"/>
      <c r="M61" s="810">
        <v>10</v>
      </c>
      <c r="N61" s="813">
        <f t="shared" si="6"/>
        <v>10</v>
      </c>
      <c r="O61" s="813">
        <v>10</v>
      </c>
      <c r="P61" s="814"/>
      <c r="Q61" s="815">
        <f t="shared" si="3"/>
        <v>10</v>
      </c>
      <c r="R61" s="816">
        <f t="shared" si="4"/>
        <v>10</v>
      </c>
      <c r="S61" s="806" t="s">
        <v>386</v>
      </c>
    </row>
    <row r="62" spans="1:19" ht="20.100000000000001" customHeight="1" x14ac:dyDescent="0.25">
      <c r="A62" s="111"/>
      <c r="B62" s="809" t="s">
        <v>21</v>
      </c>
      <c r="C62" s="848" t="s">
        <v>368</v>
      </c>
      <c r="D62" s="836"/>
      <c r="E62" s="857"/>
      <c r="F62" s="810"/>
      <c r="G62" s="810"/>
      <c r="H62" s="857"/>
      <c r="I62" s="820"/>
      <c r="J62" s="347"/>
      <c r="K62" s="857"/>
      <c r="L62" s="810"/>
      <c r="M62" s="810">
        <v>10</v>
      </c>
      <c r="N62" s="924">
        <f t="shared" si="6"/>
        <v>10</v>
      </c>
      <c r="O62" s="924">
        <v>10</v>
      </c>
      <c r="P62" s="814"/>
      <c r="Q62" s="815">
        <f t="shared" si="3"/>
        <v>10</v>
      </c>
      <c r="R62" s="816">
        <f t="shared" si="4"/>
        <v>10</v>
      </c>
      <c r="S62" s="806" t="s">
        <v>386</v>
      </c>
    </row>
    <row r="63" spans="1:19" ht="20.100000000000001" customHeight="1" x14ac:dyDescent="0.25">
      <c r="A63" s="169" t="s">
        <v>36</v>
      </c>
      <c r="B63" s="170" t="s">
        <v>21</v>
      </c>
      <c r="C63" s="838" t="s">
        <v>375</v>
      </c>
      <c r="D63" s="698"/>
      <c r="E63" s="852"/>
      <c r="F63" s="726">
        <v>10</v>
      </c>
      <c r="G63" s="727"/>
      <c r="H63" s="728">
        <v>10</v>
      </c>
      <c r="I63" s="778">
        <v>10</v>
      </c>
      <c r="K63" s="852"/>
      <c r="L63" s="726">
        <v>4</v>
      </c>
      <c r="M63" s="727"/>
      <c r="N63" s="737">
        <f t="shared" si="6"/>
        <v>16</v>
      </c>
      <c r="O63" s="737">
        <v>4</v>
      </c>
      <c r="P63" s="763"/>
      <c r="Q63" s="789">
        <f t="shared" si="3"/>
        <v>6</v>
      </c>
      <c r="R63" s="32">
        <f t="shared" si="4"/>
        <v>-6</v>
      </c>
      <c r="S63" s="806" t="s">
        <v>379</v>
      </c>
    </row>
    <row r="64" spans="1:19" ht="20.100000000000001" customHeight="1" thickBot="1" x14ac:dyDescent="0.3">
      <c r="A64" s="111"/>
      <c r="B64" s="821" t="s">
        <v>21</v>
      </c>
      <c r="C64" s="849" t="s">
        <v>54</v>
      </c>
      <c r="D64" s="833"/>
      <c r="E64" s="860"/>
      <c r="F64" s="800"/>
      <c r="G64" s="801">
        <v>15</v>
      </c>
      <c r="H64" s="802">
        <f>(E64*12)+(F64*4)+G64</f>
        <v>15</v>
      </c>
      <c r="I64" s="824">
        <v>15</v>
      </c>
      <c r="J64" s="450"/>
      <c r="K64" s="860">
        <v>15</v>
      </c>
      <c r="L64" s="800"/>
      <c r="M64" s="801"/>
      <c r="N64" s="803">
        <f t="shared" si="6"/>
        <v>180</v>
      </c>
      <c r="O64" s="803">
        <v>45</v>
      </c>
      <c r="P64" s="450"/>
      <c r="Q64" s="797">
        <f t="shared" si="3"/>
        <v>165</v>
      </c>
      <c r="R64" s="798">
        <f t="shared" si="4"/>
        <v>30</v>
      </c>
      <c r="S64" s="806" t="s">
        <v>387</v>
      </c>
    </row>
    <row r="65" spans="1:19" ht="15.95" customHeight="1" thickBot="1" x14ac:dyDescent="0.3">
      <c r="A65" s="690" t="s">
        <v>358</v>
      </c>
      <c r="B65" s="691"/>
      <c r="C65" s="851"/>
      <c r="D65" s="837"/>
      <c r="E65" s="693">
        <f>SUM(E37:E64)</f>
        <v>118</v>
      </c>
      <c r="F65" s="693">
        <f>SUM(F37:F64)</f>
        <v>255</v>
      </c>
      <c r="G65" s="693">
        <f>SUM(G37:G64)</f>
        <v>80</v>
      </c>
      <c r="H65" s="776">
        <f>SUM(H37:H64)</f>
        <v>2341</v>
      </c>
      <c r="I65" s="693">
        <f>SUM(I37:I64)</f>
        <v>689</v>
      </c>
      <c r="J65" s="932" t="s">
        <v>424</v>
      </c>
      <c r="K65" s="693">
        <f>SUM(K37:K64)</f>
        <v>171</v>
      </c>
      <c r="L65" s="693">
        <f>SUM(L37:L64)</f>
        <v>265.5</v>
      </c>
      <c r="M65" s="693">
        <f>SUM(M37:M64)</f>
        <v>157</v>
      </c>
      <c r="N65" s="693">
        <f>SUM(N37:N64)</f>
        <v>3271</v>
      </c>
      <c r="O65" s="693">
        <f>SUM(O37:O64)</f>
        <v>935.5</v>
      </c>
      <c r="P65" s="932" t="s">
        <v>424</v>
      </c>
      <c r="Q65" s="693">
        <f>SUM(Q37:Q64)</f>
        <v>930</v>
      </c>
      <c r="R65" s="693">
        <f>SUM(R37:R64)</f>
        <v>246.5</v>
      </c>
      <c r="S65" s="806"/>
    </row>
    <row r="66" spans="1:19" ht="15.95" customHeight="1" x14ac:dyDescent="0.25">
      <c r="A66" s="885"/>
      <c r="B66" s="886"/>
      <c r="C66" s="837"/>
      <c r="D66" s="837"/>
      <c r="E66" s="709"/>
      <c r="F66" s="709"/>
      <c r="G66" s="709"/>
      <c r="H66" s="709"/>
      <c r="I66" s="709"/>
      <c r="K66" s="709"/>
      <c r="L66" s="709"/>
      <c r="M66" s="709"/>
      <c r="N66" s="709"/>
      <c r="O66" s="709"/>
      <c r="P66" s="932"/>
      <c r="Q66" s="709"/>
      <c r="R66" s="709"/>
      <c r="S66" s="806"/>
    </row>
    <row r="67" spans="1:19" ht="15.95" customHeight="1" x14ac:dyDescent="0.25">
      <c r="A67" s="119" t="s">
        <v>319</v>
      </c>
      <c r="B67" s="120"/>
      <c r="C67" s="16"/>
      <c r="E67" s="121"/>
      <c r="F67" s="8"/>
      <c r="G67" s="8"/>
      <c r="H67" s="717"/>
      <c r="I67" s="8"/>
      <c r="K67" s="103"/>
      <c r="L67" s="122"/>
      <c r="M67" s="292"/>
      <c r="N67" s="716"/>
      <c r="O67" s="716"/>
      <c r="P67" s="716"/>
      <c r="Q67" s="10"/>
      <c r="R67" s="10"/>
      <c r="S67" s="806"/>
    </row>
    <row r="68" spans="1:19" ht="39.950000000000003" customHeight="1" thickBot="1" x14ac:dyDescent="0.3">
      <c r="A68" s="119"/>
      <c r="B68" s="2482" t="s">
        <v>418</v>
      </c>
      <c r="C68" s="2482"/>
      <c r="D68" s="2482"/>
      <c r="E68" s="2482"/>
      <c r="F68" s="2482"/>
      <c r="G68" s="2482"/>
      <c r="H68" s="2482"/>
      <c r="I68" s="2482"/>
      <c r="J68" s="2482"/>
      <c r="K68" s="2482"/>
      <c r="L68" s="2482"/>
      <c r="M68" s="2482"/>
      <c r="N68" s="2482"/>
      <c r="O68" s="2482"/>
      <c r="P68" s="2482"/>
      <c r="Q68" s="2482"/>
      <c r="R68" s="2482"/>
      <c r="S68" s="2482"/>
    </row>
    <row r="69" spans="1:19" ht="15.95" customHeight="1" thickBot="1" x14ac:dyDescent="0.45">
      <c r="A69" s="1"/>
      <c r="B69" s="6"/>
      <c r="C69" s="108"/>
      <c r="D69" s="108"/>
      <c r="E69" s="8"/>
      <c r="F69" s="8"/>
      <c r="G69" s="2650" t="s">
        <v>443</v>
      </c>
      <c r="H69" s="2651"/>
      <c r="I69" s="277"/>
      <c r="M69" s="2650" t="s">
        <v>446</v>
      </c>
      <c r="N69" s="2651"/>
      <c r="P69" s="716"/>
      <c r="Q69" s="10"/>
      <c r="R69" s="10"/>
      <c r="S69" s="806"/>
    </row>
    <row r="70" spans="1:19" ht="15.95" customHeight="1" thickBot="1" x14ac:dyDescent="0.35">
      <c r="A70" s="2644" t="s">
        <v>453</v>
      </c>
      <c r="B70" s="2644"/>
      <c r="C70" s="2644"/>
      <c r="D70" s="16"/>
      <c r="E70" s="2645" t="s">
        <v>442</v>
      </c>
      <c r="F70" s="2646"/>
      <c r="G70" s="2646"/>
      <c r="H70" s="2646"/>
      <c r="I70" s="2647"/>
      <c r="K70" s="2645" t="s">
        <v>445</v>
      </c>
      <c r="L70" s="2648"/>
      <c r="M70" s="2648"/>
      <c r="N70" s="2648"/>
      <c r="O70" s="2649"/>
      <c r="P70" s="717"/>
      <c r="Q70" s="10"/>
      <c r="R70" s="10"/>
      <c r="S70" s="806"/>
    </row>
    <row r="71" spans="1:19" ht="15.95" customHeight="1" thickBot="1" x14ac:dyDescent="0.3">
      <c r="A71" s="294" t="s">
        <v>18</v>
      </c>
      <c r="B71" s="295" t="s">
        <v>80</v>
      </c>
      <c r="C71" s="862" t="s">
        <v>19</v>
      </c>
      <c r="D71" s="831"/>
      <c r="E71" s="766"/>
      <c r="F71" s="761" t="s">
        <v>403</v>
      </c>
      <c r="G71" s="762"/>
      <c r="H71" s="786" t="s">
        <v>407</v>
      </c>
      <c r="I71" s="770"/>
      <c r="K71" s="766"/>
      <c r="L71" s="761" t="s">
        <v>403</v>
      </c>
      <c r="M71" s="762"/>
      <c r="N71" s="786" t="s">
        <v>407</v>
      </c>
      <c r="O71" s="771"/>
      <c r="Q71" s="773" t="s">
        <v>376</v>
      </c>
      <c r="R71" s="772"/>
      <c r="S71" s="808" t="s">
        <v>318</v>
      </c>
    </row>
    <row r="72" spans="1:19" ht="15.95" customHeight="1" thickBot="1" x14ac:dyDescent="0.3">
      <c r="A72" s="749"/>
      <c r="B72" s="712"/>
      <c r="C72" s="863"/>
      <c r="D72" s="831"/>
      <c r="E72" s="767" t="s">
        <v>103</v>
      </c>
      <c r="F72" s="753" t="s">
        <v>104</v>
      </c>
      <c r="G72" s="768" t="s">
        <v>105</v>
      </c>
      <c r="H72" s="765" t="s">
        <v>245</v>
      </c>
      <c r="I72" s="765" t="s">
        <v>278</v>
      </c>
      <c r="K72" s="767" t="s">
        <v>103</v>
      </c>
      <c r="L72" s="753" t="s">
        <v>104</v>
      </c>
      <c r="M72" s="768" t="s">
        <v>105</v>
      </c>
      <c r="N72" s="765" t="s">
        <v>245</v>
      </c>
      <c r="O72" s="765" t="s">
        <v>278</v>
      </c>
      <c r="Q72" s="748" t="s">
        <v>245</v>
      </c>
      <c r="R72" s="748" t="s">
        <v>278</v>
      </c>
      <c r="S72" s="806"/>
    </row>
    <row r="73" spans="1:19" ht="20.100000000000001" customHeight="1" x14ac:dyDescent="0.25">
      <c r="A73" s="29"/>
      <c r="B73" s="900" t="s">
        <v>22</v>
      </c>
      <c r="C73" s="901" t="s">
        <v>40</v>
      </c>
      <c r="D73" s="902"/>
      <c r="E73" s="903"/>
      <c r="F73" s="904"/>
      <c r="G73" s="905">
        <v>100</v>
      </c>
      <c r="H73" s="906">
        <v>100</v>
      </c>
      <c r="I73" s="907">
        <v>100</v>
      </c>
      <c r="J73" s="600"/>
      <c r="K73" s="903"/>
      <c r="L73" s="904"/>
      <c r="M73" s="905"/>
      <c r="N73" s="908">
        <v>0</v>
      </c>
      <c r="O73" s="908">
        <v>0</v>
      </c>
      <c r="P73" s="600"/>
      <c r="Q73" s="807">
        <f t="shared" ref="Q73:R76" si="7">N73-H73</f>
        <v>-100</v>
      </c>
      <c r="R73" s="909">
        <f t="shared" si="7"/>
        <v>-100</v>
      </c>
      <c r="S73" s="806" t="s">
        <v>388</v>
      </c>
    </row>
    <row r="74" spans="1:19" ht="20.100000000000001" customHeight="1" x14ac:dyDescent="0.25">
      <c r="A74" s="111"/>
      <c r="B74" s="799" t="s">
        <v>55</v>
      </c>
      <c r="C74" s="842" t="s">
        <v>40</v>
      </c>
      <c r="D74" s="833"/>
      <c r="E74" s="864"/>
      <c r="F74" s="822"/>
      <c r="G74" s="801">
        <v>100</v>
      </c>
      <c r="H74" s="802">
        <v>100</v>
      </c>
      <c r="I74" s="824">
        <v>100</v>
      </c>
      <c r="J74" s="450"/>
      <c r="K74" s="864"/>
      <c r="L74" s="822">
        <v>300</v>
      </c>
      <c r="M74" s="801"/>
      <c r="N74" s="803">
        <v>1200</v>
      </c>
      <c r="O74" s="803">
        <v>300</v>
      </c>
      <c r="P74" s="450"/>
      <c r="Q74" s="797">
        <f t="shared" si="7"/>
        <v>1100</v>
      </c>
      <c r="R74" s="798">
        <f t="shared" si="7"/>
        <v>200</v>
      </c>
      <c r="S74" s="806" t="s">
        <v>382</v>
      </c>
    </row>
    <row r="75" spans="1:19" ht="20.100000000000001" customHeight="1" x14ac:dyDescent="0.25">
      <c r="A75" s="111"/>
      <c r="B75" s="799" t="s">
        <v>21</v>
      </c>
      <c r="C75" s="842" t="s">
        <v>41</v>
      </c>
      <c r="D75" s="833"/>
      <c r="E75" s="864"/>
      <c r="F75" s="822"/>
      <c r="G75" s="801">
        <v>60</v>
      </c>
      <c r="H75" s="802">
        <v>60</v>
      </c>
      <c r="I75" s="824">
        <v>60</v>
      </c>
      <c r="J75" s="450"/>
      <c r="K75" s="864"/>
      <c r="L75" s="822"/>
      <c r="M75" s="801">
        <v>100</v>
      </c>
      <c r="N75" s="803">
        <v>100</v>
      </c>
      <c r="O75" s="803">
        <v>100</v>
      </c>
      <c r="P75" s="450"/>
      <c r="Q75" s="797">
        <f t="shared" si="7"/>
        <v>40</v>
      </c>
      <c r="R75" s="798">
        <f t="shared" si="7"/>
        <v>40</v>
      </c>
      <c r="S75" s="806" t="s">
        <v>382</v>
      </c>
    </row>
    <row r="76" spans="1:19" ht="20.100000000000001" customHeight="1" x14ac:dyDescent="0.25">
      <c r="A76" s="111"/>
      <c r="B76" s="799" t="s">
        <v>42</v>
      </c>
      <c r="C76" s="842" t="s">
        <v>43</v>
      </c>
      <c r="D76" s="833"/>
      <c r="E76" s="864"/>
      <c r="F76" s="822"/>
      <c r="G76" s="801">
        <v>200</v>
      </c>
      <c r="H76" s="802">
        <v>200</v>
      </c>
      <c r="I76" s="824">
        <v>200</v>
      </c>
      <c r="J76" s="450"/>
      <c r="K76" s="864"/>
      <c r="L76" s="822"/>
      <c r="M76" s="801">
        <v>300</v>
      </c>
      <c r="N76" s="803">
        <v>300</v>
      </c>
      <c r="O76" s="803">
        <v>300</v>
      </c>
      <c r="P76" s="450"/>
      <c r="Q76" s="797">
        <f t="shared" si="7"/>
        <v>100</v>
      </c>
      <c r="R76" s="798">
        <f t="shared" si="7"/>
        <v>100</v>
      </c>
      <c r="S76" s="806" t="s">
        <v>401</v>
      </c>
    </row>
    <row r="77" spans="1:19" ht="20.100000000000001" customHeight="1" thickBot="1" x14ac:dyDescent="0.3">
      <c r="A77" s="117"/>
      <c r="B77" s="105"/>
      <c r="C77" s="840"/>
      <c r="D77" s="698"/>
      <c r="E77" s="865"/>
      <c r="F77" s="780"/>
      <c r="G77" s="733"/>
      <c r="H77" s="774"/>
      <c r="I77" s="781"/>
      <c r="K77" s="866"/>
      <c r="L77" s="757"/>
      <c r="M77" s="740"/>
      <c r="N77" s="742"/>
      <c r="O77" s="742"/>
      <c r="Q77" s="790"/>
      <c r="R77" s="257"/>
      <c r="S77" s="806"/>
    </row>
    <row r="78" spans="1:19" ht="20.100000000000001" customHeight="1" thickBot="1" x14ac:dyDescent="0.3">
      <c r="A78" s="703" t="s">
        <v>359</v>
      </c>
      <c r="B78" s="689"/>
      <c r="C78" s="706"/>
      <c r="D78" s="698"/>
      <c r="E78" s="693">
        <f>SUM(E73:E77)</f>
        <v>0</v>
      </c>
      <c r="F78" s="693">
        <f>SUM(F73:F77)</f>
        <v>0</v>
      </c>
      <c r="G78" s="693">
        <f>SUM(G73:G77)</f>
        <v>460</v>
      </c>
      <c r="H78" s="776">
        <f>SUM(H73:H77)</f>
        <v>460</v>
      </c>
      <c r="I78" s="693">
        <f>SUM(I73:I77)</f>
        <v>460</v>
      </c>
      <c r="J78" s="51" t="s">
        <v>425</v>
      </c>
      <c r="K78" s="693">
        <f>SUM(K73:K77)</f>
        <v>0</v>
      </c>
      <c r="L78" s="693">
        <f>SUM(L73:L77)</f>
        <v>300</v>
      </c>
      <c r="M78" s="693">
        <f>SUM(M73:M77)</f>
        <v>400</v>
      </c>
      <c r="N78" s="693">
        <f>SUM(N73:N77)</f>
        <v>1600</v>
      </c>
      <c r="O78" s="693">
        <f>SUM(O73:O77)</f>
        <v>700</v>
      </c>
      <c r="P78" s="51" t="s">
        <v>425</v>
      </c>
      <c r="Q78" s="693">
        <f>SUM(Q73:Q77)</f>
        <v>1140</v>
      </c>
      <c r="R78" s="693">
        <f>SUM(R73:R77)</f>
        <v>240</v>
      </c>
      <c r="S78" s="806"/>
    </row>
    <row r="79" spans="1:19" ht="20.100000000000001" customHeight="1" thickBot="1" x14ac:dyDescent="0.3">
      <c r="A79" s="696"/>
      <c r="B79" s="697"/>
      <c r="C79" s="698"/>
      <c r="D79" s="698"/>
      <c r="E79" s="709"/>
      <c r="F79" s="709"/>
      <c r="G79" s="709"/>
      <c r="H79" s="709"/>
      <c r="I79" s="709"/>
      <c r="K79" s="709"/>
      <c r="L79" s="709"/>
      <c r="M79" s="709"/>
      <c r="N79" s="709"/>
      <c r="O79" s="709"/>
      <c r="Q79" s="709"/>
      <c r="R79" s="709"/>
      <c r="S79" s="806"/>
    </row>
    <row r="80" spans="1:19" ht="20.100000000000001" customHeight="1" thickBot="1" x14ac:dyDescent="0.45">
      <c r="A80" s="696"/>
      <c r="B80" s="697"/>
      <c r="C80" s="698"/>
      <c r="D80" s="698"/>
      <c r="E80" s="8"/>
      <c r="F80" s="8"/>
      <c r="G80" s="2650" t="s">
        <v>443</v>
      </c>
      <c r="H80" s="2651"/>
      <c r="I80" s="277"/>
      <c r="M80" s="2650" t="s">
        <v>446</v>
      </c>
      <c r="N80" s="2651"/>
      <c r="Q80" s="709"/>
      <c r="R80" s="709"/>
      <c r="S80" s="806"/>
    </row>
    <row r="81" spans="1:19" ht="20.100000000000001" customHeight="1" thickBot="1" x14ac:dyDescent="0.35">
      <c r="A81" s="2644" t="s">
        <v>454</v>
      </c>
      <c r="B81" s="2644"/>
      <c r="C81" s="2644"/>
      <c r="D81" s="698"/>
      <c r="E81" s="2645" t="s">
        <v>442</v>
      </c>
      <c r="F81" s="2646"/>
      <c r="G81" s="2646"/>
      <c r="H81" s="2646"/>
      <c r="I81" s="2647"/>
      <c r="K81" s="2645" t="s">
        <v>445</v>
      </c>
      <c r="L81" s="2648"/>
      <c r="M81" s="2648"/>
      <c r="N81" s="2648"/>
      <c r="O81" s="2649"/>
      <c r="Q81" s="10"/>
      <c r="R81" s="10"/>
      <c r="S81" s="806"/>
    </row>
    <row r="82" spans="1:19" ht="15.95" customHeight="1" thickBot="1" x14ac:dyDescent="0.3">
      <c r="A82" s="294" t="s">
        <v>18</v>
      </c>
      <c r="B82" s="295" t="s">
        <v>80</v>
      </c>
      <c r="C82" s="867" t="s">
        <v>19</v>
      </c>
      <c r="D82" s="831"/>
      <c r="E82" s="766"/>
      <c r="F82" s="761" t="s">
        <v>403</v>
      </c>
      <c r="G82" s="762"/>
      <c r="H82" s="786" t="s">
        <v>407</v>
      </c>
      <c r="I82" s="770"/>
      <c r="K82" s="766"/>
      <c r="L82" s="761" t="s">
        <v>403</v>
      </c>
      <c r="M82" s="762"/>
      <c r="N82" s="786" t="s">
        <v>407</v>
      </c>
      <c r="O82" s="771"/>
      <c r="Q82" s="773" t="s">
        <v>376</v>
      </c>
      <c r="R82" s="772"/>
      <c r="S82" s="808" t="s">
        <v>318</v>
      </c>
    </row>
    <row r="83" spans="1:19" ht="15.95" customHeight="1" thickBot="1" x14ac:dyDescent="0.3">
      <c r="A83" s="758"/>
      <c r="B83" s="712"/>
      <c r="C83" s="863"/>
      <c r="D83" s="831"/>
      <c r="E83" s="767" t="s">
        <v>103</v>
      </c>
      <c r="F83" s="753" t="s">
        <v>104</v>
      </c>
      <c r="G83" s="754" t="s">
        <v>105</v>
      </c>
      <c r="H83" s="765" t="s">
        <v>245</v>
      </c>
      <c r="I83" s="755" t="s">
        <v>278</v>
      </c>
      <c r="K83" s="767" t="s">
        <v>103</v>
      </c>
      <c r="L83" s="753" t="s">
        <v>104</v>
      </c>
      <c r="M83" s="754" t="s">
        <v>105</v>
      </c>
      <c r="N83" s="765" t="s">
        <v>245</v>
      </c>
      <c r="O83" s="765" t="s">
        <v>278</v>
      </c>
      <c r="Q83" s="748" t="s">
        <v>245</v>
      </c>
      <c r="R83" s="748" t="s">
        <v>278</v>
      </c>
      <c r="S83" s="806"/>
    </row>
    <row r="84" spans="1:19" ht="20.100000000000001" customHeight="1" x14ac:dyDescent="0.25">
      <c r="A84" s="127"/>
      <c r="B84" s="635" t="s">
        <v>0</v>
      </c>
      <c r="C84" s="846" t="s">
        <v>326</v>
      </c>
      <c r="D84" s="698"/>
      <c r="E84" s="868"/>
      <c r="F84" s="743">
        <v>150</v>
      </c>
      <c r="G84" s="744"/>
      <c r="H84" s="775">
        <v>600</v>
      </c>
      <c r="I84" s="782">
        <v>150</v>
      </c>
      <c r="K84" s="868"/>
      <c r="L84" s="743">
        <v>150</v>
      </c>
      <c r="M84" s="744"/>
      <c r="N84" s="729">
        <v>600</v>
      </c>
      <c r="O84" s="729">
        <v>150</v>
      </c>
      <c r="Q84" s="789">
        <f>N84-H84</f>
        <v>0</v>
      </c>
      <c r="R84" s="32">
        <f>O84-I84</f>
        <v>0</v>
      </c>
      <c r="S84" s="806"/>
    </row>
    <row r="85" spans="1:19" ht="20.100000000000001" customHeight="1" x14ac:dyDescent="0.25">
      <c r="A85" s="111"/>
      <c r="B85" s="100" t="s">
        <v>1</v>
      </c>
      <c r="C85" s="839" t="s">
        <v>326</v>
      </c>
      <c r="D85" s="698"/>
      <c r="E85" s="869"/>
      <c r="F85" s="730">
        <v>100</v>
      </c>
      <c r="G85" s="300"/>
      <c r="H85" s="728">
        <v>400</v>
      </c>
      <c r="I85" s="779">
        <v>100</v>
      </c>
      <c r="K85" s="869"/>
      <c r="L85" s="730">
        <v>100</v>
      </c>
      <c r="M85" s="300"/>
      <c r="N85" s="737">
        <v>400</v>
      </c>
      <c r="O85" s="737">
        <v>100</v>
      </c>
      <c r="Q85" s="789">
        <f>N85-H85</f>
        <v>0</v>
      </c>
      <c r="R85" s="32">
        <f>O85-I85</f>
        <v>0</v>
      </c>
      <c r="S85" s="806"/>
    </row>
    <row r="86" spans="1:19" ht="20.100000000000001" customHeight="1" thickBot="1" x14ac:dyDescent="0.3">
      <c r="A86" s="117"/>
      <c r="B86" s="113"/>
      <c r="C86" s="840"/>
      <c r="D86" s="698"/>
      <c r="E86" s="865"/>
      <c r="F86" s="733"/>
      <c r="G86" s="115"/>
      <c r="H86" s="774"/>
      <c r="I86" s="781"/>
      <c r="K86" s="866"/>
      <c r="L86" s="740"/>
      <c r="M86" s="702"/>
      <c r="N86" s="737"/>
      <c r="O86" s="737"/>
      <c r="Q86" s="790"/>
      <c r="R86" s="257"/>
      <c r="S86" s="806"/>
    </row>
    <row r="87" spans="1:19" ht="20.100000000000001" customHeight="1" thickBot="1" x14ac:dyDescent="0.3">
      <c r="A87" s="703" t="s">
        <v>360</v>
      </c>
      <c r="B87" s="689"/>
      <c r="C87" s="706"/>
      <c r="D87" s="698"/>
      <c r="E87" s="693">
        <f>SUM(E84:E86)</f>
        <v>0</v>
      </c>
      <c r="F87" s="693">
        <f>SUM(F84:F86)</f>
        <v>250</v>
      </c>
      <c r="G87" s="693">
        <f>SUM(G84:G86)</f>
        <v>0</v>
      </c>
      <c r="H87" s="776">
        <f>SUM(H84:H86)</f>
        <v>1000</v>
      </c>
      <c r="I87" s="693">
        <f>SUM(I84:I86)</f>
        <v>250</v>
      </c>
      <c r="J87" s="51" t="s">
        <v>426</v>
      </c>
      <c r="K87" s="693">
        <f>SUM(K84:K86)</f>
        <v>0</v>
      </c>
      <c r="L87" s="693">
        <f>SUM(L84:L86)</f>
        <v>250</v>
      </c>
      <c r="M87" s="693">
        <f>SUM(M84:M86)</f>
        <v>0</v>
      </c>
      <c r="N87" s="693">
        <f>SUM(N84:N86)</f>
        <v>1000</v>
      </c>
      <c r="O87" s="693">
        <f>SUM(O84:O86)</f>
        <v>250</v>
      </c>
      <c r="P87" s="51" t="s">
        <v>426</v>
      </c>
      <c r="Q87" s="693">
        <f>SUM(Q84:Q86)</f>
        <v>0</v>
      </c>
      <c r="R87" s="693">
        <f>SUM(R84:R86)</f>
        <v>0</v>
      </c>
      <c r="S87" s="806" t="s">
        <v>402</v>
      </c>
    </row>
    <row r="88" spans="1:19" ht="15.95" customHeight="1" thickBot="1" x14ac:dyDescent="0.3">
      <c r="A88" s="107"/>
      <c r="B88" s="108"/>
      <c r="C88" s="109"/>
      <c r="D88" s="698"/>
      <c r="E88" s="103"/>
      <c r="F88" s="122"/>
      <c r="G88" s="292"/>
      <c r="H88" s="292"/>
      <c r="I88" s="292"/>
      <c r="K88" s="103"/>
      <c r="L88" s="122"/>
      <c r="M88" s="292"/>
      <c r="N88" s="292"/>
      <c r="O88" s="292"/>
      <c r="Q88" s="10"/>
      <c r="R88" s="10"/>
      <c r="S88" s="806"/>
    </row>
    <row r="89" spans="1:19" ht="15.95" customHeight="1" thickBot="1" x14ac:dyDescent="0.45">
      <c r="A89" s="107"/>
      <c r="B89" s="108"/>
      <c r="C89" s="109"/>
      <c r="D89" s="698"/>
      <c r="E89" s="8"/>
      <c r="F89" s="8"/>
      <c r="G89" s="2650" t="s">
        <v>443</v>
      </c>
      <c r="H89" s="2651"/>
      <c r="I89" s="277"/>
      <c r="M89" s="2650" t="s">
        <v>446</v>
      </c>
      <c r="N89" s="2651"/>
      <c r="Q89" s="10"/>
      <c r="R89" s="10"/>
      <c r="S89" s="806"/>
    </row>
    <row r="90" spans="1:19" ht="15.95" customHeight="1" thickBot="1" x14ac:dyDescent="0.35">
      <c r="A90" s="107"/>
      <c r="B90" s="108"/>
      <c r="C90" s="109"/>
      <c r="D90" s="698"/>
      <c r="E90" s="2645" t="s">
        <v>442</v>
      </c>
      <c r="F90" s="2646"/>
      <c r="G90" s="2646"/>
      <c r="H90" s="2646"/>
      <c r="I90" s="2647"/>
      <c r="K90" s="2645" t="s">
        <v>445</v>
      </c>
      <c r="L90" s="2648"/>
      <c r="M90" s="2648"/>
      <c r="N90" s="2648"/>
      <c r="O90" s="2649"/>
      <c r="Q90" s="10"/>
      <c r="R90" s="10"/>
      <c r="S90" s="806"/>
    </row>
    <row r="91" spans="1:19" ht="15.75" thickBot="1" x14ac:dyDescent="0.3">
      <c r="A91" s="875" t="s">
        <v>404</v>
      </c>
      <c r="B91" s="871"/>
      <c r="C91" s="872"/>
      <c r="D91" s="829"/>
      <c r="E91" s="766"/>
      <c r="F91" s="761" t="s">
        <v>403</v>
      </c>
      <c r="G91" s="762"/>
      <c r="H91" s="786" t="s">
        <v>407</v>
      </c>
      <c r="I91" s="770"/>
      <c r="K91" s="766"/>
      <c r="L91" s="761" t="s">
        <v>403</v>
      </c>
      <c r="M91" s="762"/>
      <c r="N91" s="786" t="s">
        <v>407</v>
      </c>
      <c r="O91" s="771"/>
      <c r="Q91" s="773" t="s">
        <v>376</v>
      </c>
      <c r="R91" s="772"/>
      <c r="S91" s="808" t="s">
        <v>318</v>
      </c>
    </row>
    <row r="92" spans="1:19" ht="15.75" thickBot="1" x14ac:dyDescent="0.3">
      <c r="A92" s="873"/>
      <c r="B92" s="874"/>
      <c r="C92" s="831"/>
      <c r="D92" s="827"/>
      <c r="E92" s="870" t="s">
        <v>103</v>
      </c>
      <c r="F92" s="721" t="s">
        <v>104</v>
      </c>
      <c r="G92" s="722" t="s">
        <v>105</v>
      </c>
      <c r="H92" s="765" t="s">
        <v>245</v>
      </c>
      <c r="I92" s="755" t="s">
        <v>278</v>
      </c>
      <c r="K92" s="870" t="s">
        <v>103</v>
      </c>
      <c r="L92" s="721" t="s">
        <v>104</v>
      </c>
      <c r="M92" s="722" t="s">
        <v>105</v>
      </c>
      <c r="N92" s="755" t="s">
        <v>245</v>
      </c>
      <c r="O92" s="755" t="s">
        <v>278</v>
      </c>
      <c r="Q92" s="748" t="s">
        <v>245</v>
      </c>
      <c r="R92" s="748" t="s">
        <v>278</v>
      </c>
      <c r="S92" s="806"/>
    </row>
    <row r="93" spans="1:19" ht="15.75" thickBot="1" x14ac:dyDescent="0.3">
      <c r="A93" s="107"/>
      <c r="B93" s="108"/>
      <c r="C93" s="109"/>
      <c r="D93" s="109"/>
      <c r="E93" s="723">
        <f>E87+E78+E65</f>
        <v>118</v>
      </c>
      <c r="F93" s="724">
        <f>F87+F78+F65</f>
        <v>505</v>
      </c>
      <c r="G93" s="724">
        <f>G87+G78+G65</f>
        <v>540</v>
      </c>
      <c r="H93" s="764">
        <f>H87+H78+H65</f>
        <v>3801</v>
      </c>
      <c r="I93" s="693">
        <f>I87+I78+I65</f>
        <v>1399</v>
      </c>
      <c r="J93" s="51" t="s">
        <v>427</v>
      </c>
      <c r="K93" s="723">
        <f>K87+K78+K65</f>
        <v>171</v>
      </c>
      <c r="L93" s="724">
        <f>L87+L78+L65</f>
        <v>815.5</v>
      </c>
      <c r="M93" s="724">
        <f>M87+M78+M65</f>
        <v>557</v>
      </c>
      <c r="N93" s="724">
        <f>N87+N78+N65</f>
        <v>5871</v>
      </c>
      <c r="O93" s="725">
        <f>O87+O78+O65</f>
        <v>1885.5</v>
      </c>
      <c r="P93" s="51" t="s">
        <v>427</v>
      </c>
      <c r="Q93" s="723">
        <f>Q87+Q78+Q65</f>
        <v>2070</v>
      </c>
      <c r="R93" s="725">
        <f>R87+R78+R65</f>
        <v>486.5</v>
      </c>
      <c r="S93" s="806" t="s">
        <v>437</v>
      </c>
    </row>
    <row r="94" spans="1:19" x14ac:dyDescent="0.25">
      <c r="S94" s="805"/>
    </row>
    <row r="95" spans="1:19" ht="20.100000000000001" customHeight="1" x14ac:dyDescent="0.25">
      <c r="A95" s="934" t="s">
        <v>408</v>
      </c>
      <c r="C95" s="933"/>
    </row>
    <row r="96" spans="1:19" x14ac:dyDescent="0.25">
      <c r="A96" s="825" t="s">
        <v>389</v>
      </c>
      <c r="B96" s="805" t="s">
        <v>436</v>
      </c>
    </row>
    <row r="97" spans="1:2" x14ac:dyDescent="0.25">
      <c r="A97" s="825" t="s">
        <v>390</v>
      </c>
      <c r="B97" s="805" t="s">
        <v>391</v>
      </c>
    </row>
    <row r="98" spans="1:2" x14ac:dyDescent="0.25">
      <c r="A98" s="925" t="s">
        <v>381</v>
      </c>
      <c r="B98" s="805" t="s">
        <v>435</v>
      </c>
    </row>
    <row r="99" spans="1:2" x14ac:dyDescent="0.25">
      <c r="A99" s="826" t="s">
        <v>392</v>
      </c>
      <c r="B99" s="805" t="s">
        <v>447</v>
      </c>
    </row>
    <row r="100" spans="1:2" x14ac:dyDescent="0.25">
      <c r="A100" s="826" t="s">
        <v>393</v>
      </c>
      <c r="B100" s="805" t="s">
        <v>448</v>
      </c>
    </row>
    <row r="101" spans="1:2" x14ac:dyDescent="0.25">
      <c r="A101" s="826" t="s">
        <v>395</v>
      </c>
      <c r="B101" s="805" t="s">
        <v>394</v>
      </c>
    </row>
    <row r="102" spans="1:2" x14ac:dyDescent="0.25">
      <c r="A102" s="826" t="s">
        <v>397</v>
      </c>
      <c r="B102" s="805" t="s">
        <v>396</v>
      </c>
    </row>
    <row r="103" spans="1:2" x14ac:dyDescent="0.25">
      <c r="A103" s="825" t="s">
        <v>399</v>
      </c>
      <c r="B103" s="805" t="s">
        <v>398</v>
      </c>
    </row>
    <row r="104" spans="1:2" x14ac:dyDescent="0.25">
      <c r="A104" s="806" t="s">
        <v>388</v>
      </c>
      <c r="B104" s="805" t="s">
        <v>449</v>
      </c>
    </row>
    <row r="105" spans="1:2" x14ac:dyDescent="0.25">
      <c r="A105" s="825" t="s">
        <v>382</v>
      </c>
      <c r="B105" s="805" t="s">
        <v>406</v>
      </c>
    </row>
    <row r="106" spans="1:2" x14ac:dyDescent="0.25">
      <c r="A106" s="825" t="s">
        <v>401</v>
      </c>
      <c r="B106" s="805" t="s">
        <v>400</v>
      </c>
    </row>
    <row r="107" spans="1:2" x14ac:dyDescent="0.25">
      <c r="A107" s="806" t="s">
        <v>402</v>
      </c>
      <c r="B107" s="805" t="s">
        <v>405</v>
      </c>
    </row>
    <row r="108" spans="1:2" x14ac:dyDescent="0.25">
      <c r="A108" s="806" t="s">
        <v>437</v>
      </c>
      <c r="B108" s="805" t="s">
        <v>441</v>
      </c>
    </row>
    <row r="109" spans="1:2" ht="20.100000000000001" customHeight="1" x14ac:dyDescent="0.25"/>
    <row r="110" spans="1:2" ht="30" customHeight="1" x14ac:dyDescent="0.25"/>
    <row r="111" spans="1:2" ht="30" customHeight="1" x14ac:dyDescent="0.25"/>
    <row r="112" spans="1:2" ht="30" customHeight="1" x14ac:dyDescent="0.25"/>
  </sheetData>
  <mergeCells count="42">
    <mergeCell ref="B68:S68"/>
    <mergeCell ref="A70:C70"/>
    <mergeCell ref="E34:I34"/>
    <mergeCell ref="K34:O34"/>
    <mergeCell ref="B18:C18"/>
    <mergeCell ref="D18:S18"/>
    <mergeCell ref="D19:S19"/>
    <mergeCell ref="B19:C19"/>
    <mergeCell ref="D20:S20"/>
    <mergeCell ref="B20:C20"/>
    <mergeCell ref="A34:C34"/>
    <mergeCell ref="A26:R26"/>
    <mergeCell ref="A27:K27"/>
    <mergeCell ref="A28:E28"/>
    <mergeCell ref="A33:C33"/>
    <mergeCell ref="A2:S2"/>
    <mergeCell ref="A7:S7"/>
    <mergeCell ref="G33:H33"/>
    <mergeCell ref="M33:N33"/>
    <mergeCell ref="G69:H69"/>
    <mergeCell ref="M69:N69"/>
    <mergeCell ref="A8:S8"/>
    <mergeCell ref="A9:S9"/>
    <mergeCell ref="B13:S13"/>
    <mergeCell ref="B14:S14"/>
    <mergeCell ref="B16:S16"/>
    <mergeCell ref="B15:S15"/>
    <mergeCell ref="A6:S6"/>
    <mergeCell ref="B21:S21"/>
    <mergeCell ref="A32:S32"/>
    <mergeCell ref="B17:S17"/>
    <mergeCell ref="A81:C81"/>
    <mergeCell ref="E70:I70"/>
    <mergeCell ref="E81:I81"/>
    <mergeCell ref="E90:I90"/>
    <mergeCell ref="K70:O70"/>
    <mergeCell ref="K81:O81"/>
    <mergeCell ref="K90:O90"/>
    <mergeCell ref="G89:H89"/>
    <mergeCell ref="M89:N89"/>
    <mergeCell ref="G80:H80"/>
    <mergeCell ref="M80:N80"/>
  </mergeCells>
  <pageMargins left="0.25" right="0.25" top="0.25" bottom="0.25" header="0.25" footer="0.25"/>
  <pageSetup scale="75" orientation="landscape" r:id="rId1"/>
  <rowBreaks count="3" manualBreakCount="3">
    <brk id="23" max="16383" man="1"/>
    <brk id="65" max="16383" man="1"/>
    <brk id="10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493D-BBD2-46EA-908B-914C88208849}">
  <dimension ref="A1:J72"/>
  <sheetViews>
    <sheetView zoomScaleNormal="100" workbookViewId="0">
      <selection activeCell="J36" sqref="J36"/>
    </sheetView>
  </sheetViews>
  <sheetFormatPr defaultRowHeight="15" x14ac:dyDescent="0.25"/>
  <cols>
    <col min="1" max="1" width="14.7109375" style="1015" customWidth="1"/>
    <col min="2" max="2" width="9.7109375" style="1015" customWidth="1"/>
    <col min="3" max="3" width="22.7109375" style="1015" customWidth="1"/>
    <col min="4" max="6" width="7.7109375" style="1015" customWidth="1"/>
    <col min="7" max="8" width="8.7109375" style="1015" customWidth="1"/>
    <col min="9" max="9" width="3.7109375" style="1015" customWidth="1"/>
    <col min="10" max="16384" width="9.140625" style="1015"/>
  </cols>
  <sheetData>
    <row r="1" spans="1:10" ht="19.5" customHeight="1" x14ac:dyDescent="0.25">
      <c r="A1" s="1017"/>
      <c r="B1" s="1017"/>
      <c r="C1" s="1017"/>
      <c r="D1" s="1017"/>
      <c r="E1" s="1017"/>
      <c r="F1" s="1017"/>
      <c r="G1" s="1017"/>
      <c r="H1" s="1017"/>
      <c r="I1" s="1017"/>
      <c r="J1" s="1017"/>
    </row>
    <row r="2" spans="1:10" ht="15.95" customHeight="1" x14ac:dyDescent="0.25">
      <c r="A2" s="2483" t="s">
        <v>416</v>
      </c>
      <c r="B2" s="2483"/>
      <c r="C2" s="2483"/>
      <c r="D2" s="2483"/>
      <c r="E2" s="2483"/>
      <c r="F2" s="2483"/>
      <c r="G2" s="2483"/>
      <c r="H2" s="2483"/>
      <c r="I2" s="1017"/>
      <c r="J2" s="1017"/>
    </row>
    <row r="3" spans="1:10" ht="15.95" customHeight="1" x14ac:dyDescent="0.4">
      <c r="A3" s="1019"/>
      <c r="B3" s="14"/>
      <c r="D3" s="8"/>
      <c r="E3" s="277"/>
      <c r="F3" s="277"/>
      <c r="G3" s="277"/>
      <c r="H3" s="1017"/>
      <c r="I3" s="1017"/>
      <c r="J3" s="1017"/>
    </row>
    <row r="4" spans="1:10" ht="15.95" customHeight="1" x14ac:dyDescent="0.25">
      <c r="A4" s="380" t="s">
        <v>320</v>
      </c>
      <c r="B4" s="882"/>
      <c r="C4" s="883"/>
      <c r="D4" s="8"/>
      <c r="E4" s="8"/>
      <c r="F4" s="8"/>
      <c r="G4" s="8"/>
      <c r="H4" s="1017"/>
      <c r="I4" s="1017"/>
      <c r="J4" s="1017"/>
    </row>
    <row r="5" spans="1:10" ht="45" customHeight="1" x14ac:dyDescent="0.25">
      <c r="A5" s="119"/>
      <c r="B5" s="2482" t="s">
        <v>417</v>
      </c>
      <c r="C5" s="2484"/>
      <c r="D5" s="2484"/>
      <c r="E5" s="2484"/>
      <c r="F5" s="2484"/>
      <c r="G5" s="2484"/>
      <c r="H5" s="2484"/>
      <c r="I5" s="1017"/>
      <c r="J5" s="1017"/>
    </row>
    <row r="6" spans="1:10" ht="20.100000000000001" customHeight="1" thickBot="1" x14ac:dyDescent="0.3">
      <c r="A6" s="119" t="s">
        <v>420</v>
      </c>
      <c r="B6" s="1017"/>
      <c r="C6" s="1018"/>
      <c r="D6" s="1018"/>
      <c r="E6" s="1018"/>
      <c r="F6" s="1018"/>
      <c r="G6" s="1018"/>
      <c r="H6" s="1018"/>
      <c r="I6" s="1017"/>
      <c r="J6" s="1017"/>
    </row>
    <row r="7" spans="1:10" ht="20.100000000000001" customHeight="1" thickBot="1" x14ac:dyDescent="0.3">
      <c r="A7" s="278" t="s">
        <v>182</v>
      </c>
      <c r="B7" s="279" t="s">
        <v>80</v>
      </c>
      <c r="C7" s="280" t="s">
        <v>19</v>
      </c>
      <c r="D7" s="877"/>
      <c r="E7" s="282" t="s">
        <v>403</v>
      </c>
      <c r="F7" s="639"/>
      <c r="G7" s="711" t="s">
        <v>377</v>
      </c>
      <c r="H7" s="710"/>
      <c r="I7" s="1017"/>
      <c r="J7" s="1017"/>
    </row>
    <row r="8" spans="1:10" ht="20.100000000000001" customHeight="1" thickBot="1" x14ac:dyDescent="0.3">
      <c r="A8" s="283" t="s">
        <v>185</v>
      </c>
      <c r="B8" s="658" t="s">
        <v>324</v>
      </c>
      <c r="C8" s="284"/>
      <c r="D8" s="767" t="s">
        <v>103</v>
      </c>
      <c r="E8" s="753" t="s">
        <v>104</v>
      </c>
      <c r="F8" s="754" t="s">
        <v>105</v>
      </c>
      <c r="G8" s="755" t="s">
        <v>245</v>
      </c>
      <c r="H8" s="755" t="s">
        <v>366</v>
      </c>
      <c r="I8" s="1017"/>
      <c r="J8" s="1017"/>
    </row>
    <row r="9" spans="1:10" ht="20.100000000000001" customHeight="1" x14ac:dyDescent="0.25">
      <c r="A9" s="169" t="s">
        <v>20</v>
      </c>
      <c r="B9" s="170" t="s">
        <v>21</v>
      </c>
      <c r="C9" s="838" t="s">
        <v>321</v>
      </c>
      <c r="D9" s="852">
        <v>10</v>
      </c>
      <c r="E9" s="726"/>
      <c r="F9" s="727"/>
      <c r="G9" s="728">
        <f t="shared" ref="G9:G36" si="0">(D9*12)+(E9*4)+(F9*1)</f>
        <v>120</v>
      </c>
      <c r="H9" s="908">
        <f t="shared" ref="H9:H16" si="1">D9*3</f>
        <v>30</v>
      </c>
      <c r="I9" s="1017"/>
      <c r="J9" s="1017"/>
    </row>
    <row r="10" spans="1:10" ht="20.100000000000001" customHeight="1" x14ac:dyDescent="0.25">
      <c r="A10" s="111"/>
      <c r="B10" s="100" t="s">
        <v>51</v>
      </c>
      <c r="C10" s="839" t="s">
        <v>321</v>
      </c>
      <c r="D10" s="853">
        <v>10</v>
      </c>
      <c r="E10" s="730"/>
      <c r="F10" s="731"/>
      <c r="G10" s="728">
        <f t="shared" si="0"/>
        <v>120</v>
      </c>
      <c r="H10" s="937">
        <f t="shared" si="1"/>
        <v>30</v>
      </c>
      <c r="I10" s="1017"/>
      <c r="J10" s="1017"/>
    </row>
    <row r="11" spans="1:10" ht="20.100000000000001" customHeight="1" x14ac:dyDescent="0.25">
      <c r="A11" s="111"/>
      <c r="B11" s="100" t="s">
        <v>0</v>
      </c>
      <c r="C11" s="839" t="s">
        <v>321</v>
      </c>
      <c r="D11" s="853">
        <v>10</v>
      </c>
      <c r="E11" s="730"/>
      <c r="F11" s="731"/>
      <c r="G11" s="728">
        <f t="shared" si="0"/>
        <v>120</v>
      </c>
      <c r="H11" s="937">
        <f t="shared" si="1"/>
        <v>30</v>
      </c>
      <c r="I11" s="1017"/>
      <c r="J11" s="1017"/>
    </row>
    <row r="12" spans="1:10" ht="20.100000000000001" customHeight="1" x14ac:dyDescent="0.25">
      <c r="A12" s="111"/>
      <c r="B12" s="100" t="s">
        <v>24</v>
      </c>
      <c r="C12" s="839" t="s">
        <v>321</v>
      </c>
      <c r="D12" s="853">
        <v>10</v>
      </c>
      <c r="E12" s="730"/>
      <c r="F12" s="731"/>
      <c r="G12" s="728">
        <f t="shared" si="0"/>
        <v>120</v>
      </c>
      <c r="H12" s="937">
        <f t="shared" si="1"/>
        <v>30</v>
      </c>
      <c r="I12" s="1017"/>
      <c r="J12" s="1017"/>
    </row>
    <row r="13" spans="1:10" ht="20.100000000000001" customHeight="1" x14ac:dyDescent="0.25">
      <c r="A13" s="111"/>
      <c r="B13" s="101" t="s">
        <v>1</v>
      </c>
      <c r="C13" s="839" t="s">
        <v>321</v>
      </c>
      <c r="D13" s="853">
        <v>5</v>
      </c>
      <c r="E13" s="730"/>
      <c r="F13" s="731"/>
      <c r="G13" s="728">
        <f t="shared" si="0"/>
        <v>60</v>
      </c>
      <c r="H13" s="937">
        <f t="shared" si="1"/>
        <v>15</v>
      </c>
      <c r="I13" s="1017"/>
      <c r="J13" s="1017"/>
    </row>
    <row r="14" spans="1:10" ht="20.100000000000001" customHeight="1" x14ac:dyDescent="0.25">
      <c r="A14" s="111"/>
      <c r="B14" s="101" t="s">
        <v>22</v>
      </c>
      <c r="C14" s="839" t="s">
        <v>321</v>
      </c>
      <c r="D14" s="853">
        <v>10</v>
      </c>
      <c r="E14" s="730"/>
      <c r="F14" s="731"/>
      <c r="G14" s="728">
        <f t="shared" si="0"/>
        <v>120</v>
      </c>
      <c r="H14" s="937">
        <f t="shared" si="1"/>
        <v>30</v>
      </c>
      <c r="I14" s="1017"/>
      <c r="J14" s="1017"/>
    </row>
    <row r="15" spans="1:10" ht="20.100000000000001" customHeight="1" thickBot="1" x14ac:dyDescent="0.3">
      <c r="A15" s="117"/>
      <c r="B15" s="105" t="s">
        <v>22</v>
      </c>
      <c r="C15" s="840" t="s">
        <v>25</v>
      </c>
      <c r="D15" s="854">
        <v>40</v>
      </c>
      <c r="E15" s="732"/>
      <c r="F15" s="733"/>
      <c r="G15" s="734">
        <f t="shared" si="0"/>
        <v>480</v>
      </c>
      <c r="H15" s="928">
        <f t="shared" si="1"/>
        <v>120</v>
      </c>
      <c r="I15" s="1017"/>
      <c r="J15" s="1017"/>
    </row>
    <row r="16" spans="1:10" ht="20.100000000000001" customHeight="1" x14ac:dyDescent="0.25">
      <c r="A16" s="660" t="s">
        <v>26</v>
      </c>
      <c r="B16" s="623" t="s">
        <v>1</v>
      </c>
      <c r="C16" s="889" t="s">
        <v>27</v>
      </c>
      <c r="D16" s="852">
        <v>13</v>
      </c>
      <c r="E16" s="726"/>
      <c r="F16" s="727"/>
      <c r="G16" s="728">
        <f t="shared" si="0"/>
        <v>156</v>
      </c>
      <c r="H16" s="908">
        <f t="shared" si="1"/>
        <v>39</v>
      </c>
      <c r="I16" s="1017"/>
      <c r="J16" s="1017"/>
    </row>
    <row r="17" spans="1:10" ht="20.100000000000001" customHeight="1" x14ac:dyDescent="0.25">
      <c r="A17" s="111"/>
      <c r="B17" s="100" t="s">
        <v>21</v>
      </c>
      <c r="C17" s="839" t="s">
        <v>28</v>
      </c>
      <c r="D17" s="853"/>
      <c r="E17" s="730"/>
      <c r="F17" s="731">
        <v>96</v>
      </c>
      <c r="G17" s="728">
        <f t="shared" si="0"/>
        <v>96</v>
      </c>
      <c r="H17" s="937">
        <v>96</v>
      </c>
      <c r="I17" s="1017"/>
      <c r="J17" s="1017"/>
    </row>
    <row r="18" spans="1:10" ht="20.100000000000001" customHeight="1" x14ac:dyDescent="0.25">
      <c r="A18" s="111"/>
      <c r="B18" s="100" t="s">
        <v>21</v>
      </c>
      <c r="C18" s="839" t="s">
        <v>53</v>
      </c>
      <c r="D18" s="853"/>
      <c r="E18" s="730">
        <v>3</v>
      </c>
      <c r="F18" s="731"/>
      <c r="G18" s="728">
        <f t="shared" si="0"/>
        <v>12</v>
      </c>
      <c r="H18" s="937">
        <v>3</v>
      </c>
      <c r="I18" s="1017"/>
      <c r="J18" s="1017"/>
    </row>
    <row r="19" spans="1:10" ht="20.100000000000001" customHeight="1" x14ac:dyDescent="0.25">
      <c r="A19" s="111"/>
      <c r="B19" s="100" t="s">
        <v>1</v>
      </c>
      <c r="C19" s="839" t="s">
        <v>53</v>
      </c>
      <c r="D19" s="853"/>
      <c r="E19" s="730">
        <v>15</v>
      </c>
      <c r="F19" s="731"/>
      <c r="G19" s="728">
        <f t="shared" si="0"/>
        <v>60</v>
      </c>
      <c r="H19" s="937">
        <v>15</v>
      </c>
      <c r="I19" s="1017"/>
      <c r="J19" s="1017"/>
    </row>
    <row r="20" spans="1:10" ht="20.100000000000001" customHeight="1" x14ac:dyDescent="0.25">
      <c r="A20" s="111"/>
      <c r="B20" s="100" t="s">
        <v>23</v>
      </c>
      <c r="C20" s="839" t="s">
        <v>29</v>
      </c>
      <c r="D20" s="853">
        <v>12</v>
      </c>
      <c r="E20" s="730"/>
      <c r="F20" s="731"/>
      <c r="G20" s="728">
        <f t="shared" si="0"/>
        <v>144</v>
      </c>
      <c r="H20" s="937">
        <f>D20*3</f>
        <v>36</v>
      </c>
      <c r="I20" s="1017"/>
      <c r="J20" s="1017"/>
    </row>
    <row r="21" spans="1:10" ht="20.100000000000001" customHeight="1" x14ac:dyDescent="0.25">
      <c r="A21" s="111"/>
      <c r="B21" s="100" t="s">
        <v>23</v>
      </c>
      <c r="C21" s="839" t="s">
        <v>30</v>
      </c>
      <c r="D21" s="853"/>
      <c r="E21" s="730"/>
      <c r="F21" s="731">
        <v>16</v>
      </c>
      <c r="G21" s="728">
        <f t="shared" si="0"/>
        <v>16</v>
      </c>
      <c r="H21" s="937">
        <v>16</v>
      </c>
      <c r="I21" s="1017"/>
      <c r="J21" s="1017"/>
    </row>
    <row r="22" spans="1:10" ht="20.100000000000001" customHeight="1" x14ac:dyDescent="0.25">
      <c r="A22" s="111"/>
      <c r="B22" s="100" t="s">
        <v>23</v>
      </c>
      <c r="C22" s="839" t="s">
        <v>372</v>
      </c>
      <c r="D22" s="853">
        <v>11</v>
      </c>
      <c r="E22" s="730"/>
      <c r="F22" s="731"/>
      <c r="G22" s="728">
        <f t="shared" si="0"/>
        <v>132</v>
      </c>
      <c r="H22" s="937">
        <f t="shared" ref="H22" si="2">D22*3</f>
        <v>33</v>
      </c>
      <c r="I22" s="1017"/>
      <c r="J22" s="1017"/>
    </row>
    <row r="23" spans="1:10" ht="20.100000000000001" customHeight="1" x14ac:dyDescent="0.25">
      <c r="A23" s="111"/>
      <c r="B23" s="100" t="s">
        <v>23</v>
      </c>
      <c r="C23" s="839" t="s">
        <v>439</v>
      </c>
      <c r="D23" s="853"/>
      <c r="E23" s="730"/>
      <c r="F23" s="731">
        <v>25</v>
      </c>
      <c r="G23" s="728">
        <f t="shared" si="0"/>
        <v>25</v>
      </c>
      <c r="H23" s="928">
        <v>25</v>
      </c>
      <c r="I23" s="1017"/>
      <c r="J23" s="1017"/>
    </row>
    <row r="24" spans="1:10" ht="20.100000000000001" customHeight="1" thickBot="1" x14ac:dyDescent="0.3">
      <c r="A24" s="117"/>
      <c r="B24" s="105" t="s">
        <v>23</v>
      </c>
      <c r="C24" s="840" t="s">
        <v>373</v>
      </c>
      <c r="D24" s="854">
        <v>25</v>
      </c>
      <c r="E24" s="732"/>
      <c r="F24" s="733"/>
      <c r="G24" s="734">
        <f t="shared" si="0"/>
        <v>300</v>
      </c>
      <c r="H24" s="884">
        <f>D24*3</f>
        <v>75</v>
      </c>
      <c r="I24" s="1017"/>
      <c r="J24" s="1017"/>
    </row>
    <row r="25" spans="1:10" ht="20.100000000000001" customHeight="1" x14ac:dyDescent="0.25">
      <c r="A25" s="169" t="s">
        <v>31</v>
      </c>
      <c r="B25" s="170" t="s">
        <v>21</v>
      </c>
      <c r="C25" s="838" t="s">
        <v>32</v>
      </c>
      <c r="D25" s="852"/>
      <c r="E25" s="726">
        <v>50</v>
      </c>
      <c r="F25" s="727"/>
      <c r="G25" s="728">
        <f t="shared" si="0"/>
        <v>200</v>
      </c>
      <c r="H25" s="928">
        <v>50</v>
      </c>
      <c r="I25" s="1017"/>
      <c r="J25" s="1017"/>
    </row>
    <row r="26" spans="1:10" ht="20.100000000000001" customHeight="1" x14ac:dyDescent="0.25">
      <c r="A26" s="111"/>
      <c r="B26" s="100" t="s">
        <v>21</v>
      </c>
      <c r="C26" s="839" t="s">
        <v>33</v>
      </c>
      <c r="D26" s="853"/>
      <c r="E26" s="730">
        <v>6</v>
      </c>
      <c r="F26" s="731"/>
      <c r="G26" s="728">
        <f t="shared" si="0"/>
        <v>24</v>
      </c>
      <c r="H26" s="937">
        <v>6</v>
      </c>
      <c r="I26" s="1017"/>
      <c r="J26" s="1017"/>
    </row>
    <row r="27" spans="1:10" ht="20.100000000000001" customHeight="1" x14ac:dyDescent="0.25">
      <c r="A27" s="687"/>
      <c r="B27" s="620" t="s">
        <v>370</v>
      </c>
      <c r="C27" s="850" t="s">
        <v>371</v>
      </c>
      <c r="D27" s="861"/>
      <c r="E27" s="739">
        <v>2.5</v>
      </c>
      <c r="F27" s="740"/>
      <c r="G27" s="728">
        <f t="shared" si="0"/>
        <v>10</v>
      </c>
      <c r="H27" s="938">
        <v>2.5</v>
      </c>
      <c r="I27" s="1017"/>
      <c r="J27" s="1017"/>
    </row>
    <row r="28" spans="1:10" ht="20.100000000000001" customHeight="1" x14ac:dyDescent="0.25">
      <c r="A28" s="687"/>
      <c r="B28" s="620" t="s">
        <v>352</v>
      </c>
      <c r="C28" s="850" t="s">
        <v>371</v>
      </c>
      <c r="D28" s="861"/>
      <c r="E28" s="739">
        <v>2.5</v>
      </c>
      <c r="F28" s="740"/>
      <c r="G28" s="728">
        <f t="shared" si="0"/>
        <v>10</v>
      </c>
      <c r="H28" s="938">
        <v>2.5</v>
      </c>
      <c r="I28" s="1017"/>
      <c r="J28" s="1017"/>
    </row>
    <row r="29" spans="1:10" ht="20.100000000000001" customHeight="1" x14ac:dyDescent="0.25">
      <c r="A29" s="687"/>
      <c r="B29" s="620" t="s">
        <v>374</v>
      </c>
      <c r="C29" s="850" t="s">
        <v>371</v>
      </c>
      <c r="D29" s="861"/>
      <c r="E29" s="739">
        <v>2.5</v>
      </c>
      <c r="F29" s="740"/>
      <c r="G29" s="728">
        <f t="shared" si="0"/>
        <v>10</v>
      </c>
      <c r="H29" s="938">
        <v>2.5</v>
      </c>
      <c r="I29" s="1017"/>
      <c r="J29" s="1017"/>
    </row>
    <row r="30" spans="1:10" ht="20.100000000000001" customHeight="1" thickBot="1" x14ac:dyDescent="0.3">
      <c r="A30" s="117"/>
      <c r="B30" s="105" t="s">
        <v>21</v>
      </c>
      <c r="C30" s="840" t="s">
        <v>34</v>
      </c>
      <c r="D30" s="854"/>
      <c r="E30" s="732">
        <v>15</v>
      </c>
      <c r="F30" s="733"/>
      <c r="G30" s="734">
        <f t="shared" si="0"/>
        <v>60</v>
      </c>
      <c r="H30" s="884">
        <v>15</v>
      </c>
      <c r="I30" s="1017"/>
      <c r="J30" s="1017"/>
    </row>
    <row r="31" spans="1:10" ht="20.100000000000001" customHeight="1" x14ac:dyDescent="0.25">
      <c r="A31" s="169" t="s">
        <v>328</v>
      </c>
      <c r="B31" s="170" t="s">
        <v>1</v>
      </c>
      <c r="C31" s="838" t="s">
        <v>35</v>
      </c>
      <c r="D31" s="852"/>
      <c r="E31" s="726">
        <v>150</v>
      </c>
      <c r="F31" s="727"/>
      <c r="G31" s="728">
        <f t="shared" si="0"/>
        <v>600</v>
      </c>
      <c r="H31" s="908">
        <v>150</v>
      </c>
      <c r="I31" s="1017"/>
      <c r="J31" s="1017"/>
    </row>
    <row r="32" spans="1:10" ht="20.100000000000001" customHeight="1" x14ac:dyDescent="0.25">
      <c r="A32" s="1014"/>
      <c r="B32" s="100" t="s">
        <v>1</v>
      </c>
      <c r="C32" s="890" t="s">
        <v>367</v>
      </c>
      <c r="D32" s="853"/>
      <c r="E32" s="730">
        <v>15</v>
      </c>
      <c r="F32" s="730"/>
      <c r="G32" s="728">
        <f t="shared" si="0"/>
        <v>60</v>
      </c>
      <c r="H32" s="937">
        <v>15</v>
      </c>
      <c r="I32" s="1017"/>
      <c r="J32" s="1017"/>
    </row>
    <row r="33" spans="1:10" ht="20.100000000000001" customHeight="1" x14ac:dyDescent="0.25">
      <c r="A33" s="111"/>
      <c r="B33" s="100" t="s">
        <v>21</v>
      </c>
      <c r="C33" s="839" t="s">
        <v>369</v>
      </c>
      <c r="D33" s="853"/>
      <c r="E33" s="730"/>
      <c r="F33" s="730">
        <v>10</v>
      </c>
      <c r="G33" s="728">
        <f t="shared" si="0"/>
        <v>10</v>
      </c>
      <c r="H33" s="937">
        <v>10</v>
      </c>
      <c r="I33" s="1017"/>
      <c r="J33" s="1017"/>
    </row>
    <row r="34" spans="1:10" ht="20.100000000000001" customHeight="1" thickBot="1" x14ac:dyDescent="0.3">
      <c r="A34" s="117"/>
      <c r="B34" s="105" t="s">
        <v>21</v>
      </c>
      <c r="C34" s="939" t="s">
        <v>368</v>
      </c>
      <c r="D34" s="854"/>
      <c r="E34" s="732"/>
      <c r="F34" s="732">
        <v>10</v>
      </c>
      <c r="G34" s="734">
        <f t="shared" si="0"/>
        <v>10</v>
      </c>
      <c r="H34" s="884">
        <v>10</v>
      </c>
      <c r="I34" s="1017"/>
      <c r="J34" s="1017"/>
    </row>
    <row r="35" spans="1:10" ht="15.95" customHeight="1" x14ac:dyDescent="0.25">
      <c r="A35" s="169" t="s">
        <v>36</v>
      </c>
      <c r="B35" s="170" t="s">
        <v>21</v>
      </c>
      <c r="C35" s="838" t="s">
        <v>375</v>
      </c>
      <c r="D35" s="852"/>
      <c r="E35" s="726">
        <v>4</v>
      </c>
      <c r="F35" s="727"/>
      <c r="G35" s="728">
        <f t="shared" si="0"/>
        <v>16</v>
      </c>
      <c r="H35" s="928">
        <v>4</v>
      </c>
      <c r="I35" s="1017"/>
      <c r="J35" s="1017"/>
    </row>
    <row r="36" spans="1:10" ht="15.95" customHeight="1" x14ac:dyDescent="0.25">
      <c r="A36" s="111"/>
      <c r="B36" s="620" t="s">
        <v>21</v>
      </c>
      <c r="C36" s="850" t="s">
        <v>54</v>
      </c>
      <c r="D36" s="861">
        <v>15</v>
      </c>
      <c r="E36" s="730"/>
      <c r="F36" s="731"/>
      <c r="G36" s="728">
        <f t="shared" si="0"/>
        <v>180</v>
      </c>
      <c r="H36" s="928">
        <f>D36*3</f>
        <v>45</v>
      </c>
      <c r="I36" s="1017"/>
      <c r="J36" s="1017"/>
    </row>
    <row r="37" spans="1:10" ht="15.95" customHeight="1" thickBot="1" x14ac:dyDescent="0.3">
      <c r="A37" s="687"/>
      <c r="B37" s="620"/>
      <c r="C37" s="850"/>
      <c r="D37" s="861"/>
      <c r="E37" s="739"/>
      <c r="F37" s="740"/>
      <c r="G37" s="728"/>
      <c r="H37" s="884"/>
      <c r="I37" s="1017"/>
      <c r="J37" s="1017"/>
    </row>
    <row r="38" spans="1:10" ht="15.95" customHeight="1" thickBot="1" x14ac:dyDescent="0.3">
      <c r="A38" s="690" t="s">
        <v>358</v>
      </c>
      <c r="B38" s="691"/>
      <c r="C38" s="878"/>
      <c r="D38" s="693">
        <f>SUM(D9:D37)</f>
        <v>171</v>
      </c>
      <c r="E38" s="693">
        <f>SUM(E9:E37)</f>
        <v>265.5</v>
      </c>
      <c r="F38" s="693">
        <f>SUM(F9:F37)</f>
        <v>157</v>
      </c>
      <c r="G38" s="693">
        <f>SUM(G9:G37)</f>
        <v>3271</v>
      </c>
      <c r="H38" s="693">
        <f>SUM(H9:H37)</f>
        <v>935.5</v>
      </c>
      <c r="I38" s="895" t="s">
        <v>424</v>
      </c>
      <c r="J38" s="1017"/>
    </row>
    <row r="39" spans="1:10" ht="15.95" customHeight="1" x14ac:dyDescent="0.25">
      <c r="A39" s="885" t="s">
        <v>419</v>
      </c>
      <c r="B39" s="886"/>
      <c r="C39" s="837"/>
      <c r="D39" s="709"/>
      <c r="E39" s="709"/>
      <c r="F39" s="709"/>
      <c r="G39" s="709"/>
      <c r="H39" s="709"/>
      <c r="I39" s="1017"/>
      <c r="J39" s="1017"/>
    </row>
    <row r="40" spans="1:10" ht="60" customHeight="1" x14ac:dyDescent="0.25">
      <c r="A40" s="887" t="s">
        <v>424</v>
      </c>
      <c r="B40" s="2482" t="s">
        <v>440</v>
      </c>
      <c r="C40" s="2482"/>
      <c r="D40" s="2482"/>
      <c r="E40" s="2482"/>
      <c r="F40" s="2482"/>
      <c r="G40" s="2482"/>
      <c r="H40" s="2482"/>
      <c r="I40" s="2482"/>
      <c r="J40" s="1017"/>
    </row>
    <row r="41" spans="1:10" ht="20.100000000000001" customHeight="1" x14ac:dyDescent="0.25">
      <c r="A41" s="1"/>
      <c r="B41" s="6"/>
      <c r="C41" s="108"/>
      <c r="D41" s="103"/>
      <c r="E41" s="122"/>
      <c r="F41" s="292"/>
      <c r="G41" s="716"/>
      <c r="H41" s="292"/>
      <c r="I41" s="1017"/>
      <c r="J41" s="1017"/>
    </row>
    <row r="42" spans="1:10" ht="20.100000000000001" customHeight="1" x14ac:dyDescent="0.25">
      <c r="A42" s="1"/>
      <c r="B42" s="6"/>
      <c r="C42" s="108"/>
      <c r="D42" s="103"/>
      <c r="E42" s="122"/>
      <c r="F42" s="292"/>
      <c r="G42" s="716"/>
      <c r="H42" s="292"/>
      <c r="I42" s="1017"/>
      <c r="J42" s="1017"/>
    </row>
    <row r="43" spans="1:10" ht="20.100000000000001" customHeight="1" x14ac:dyDescent="0.25">
      <c r="A43" s="119" t="s">
        <v>319</v>
      </c>
      <c r="B43" s="120"/>
      <c r="C43" s="16"/>
      <c r="D43" s="121"/>
      <c r="E43" s="8"/>
      <c r="F43" s="8"/>
      <c r="G43" s="717"/>
      <c r="H43" s="8"/>
      <c r="I43" s="1017"/>
      <c r="J43" s="1017"/>
    </row>
    <row r="44" spans="1:10" ht="60" customHeight="1" x14ac:dyDescent="0.25">
      <c r="A44" s="119"/>
      <c r="B44" s="2482" t="s">
        <v>418</v>
      </c>
      <c r="C44" s="2485"/>
      <c r="D44" s="2485"/>
      <c r="E44" s="2485"/>
      <c r="F44" s="2485"/>
      <c r="G44" s="2485"/>
      <c r="H44" s="2485"/>
      <c r="I44" s="1017"/>
      <c r="J44" s="1017"/>
    </row>
    <row r="45" spans="1:10" ht="20.100000000000001" customHeight="1" thickBot="1" x14ac:dyDescent="0.3">
      <c r="A45" s="119" t="s">
        <v>421</v>
      </c>
      <c r="B45" s="120"/>
      <c r="C45" s="16"/>
      <c r="D45" s="121"/>
      <c r="E45" s="8"/>
      <c r="F45" s="8"/>
      <c r="G45" s="717"/>
      <c r="H45" s="8"/>
      <c r="I45" s="1017"/>
      <c r="J45" s="1017"/>
    </row>
    <row r="46" spans="1:10" ht="15.95" customHeight="1" thickBot="1" x14ac:dyDescent="0.3">
      <c r="A46" s="294" t="s">
        <v>18</v>
      </c>
      <c r="B46" s="295" t="s">
        <v>80</v>
      </c>
      <c r="C46" s="867" t="s">
        <v>19</v>
      </c>
      <c r="D46" s="760"/>
      <c r="E46" s="761" t="s">
        <v>403</v>
      </c>
      <c r="F46" s="762"/>
      <c r="G46" s="711" t="s">
        <v>377</v>
      </c>
      <c r="H46" s="710"/>
      <c r="I46" s="1017"/>
      <c r="J46" s="1017"/>
    </row>
    <row r="47" spans="1:10" ht="15.95" customHeight="1" thickBot="1" x14ac:dyDescent="0.3">
      <c r="A47" s="749"/>
      <c r="B47" s="712"/>
      <c r="C47" s="879"/>
      <c r="D47" s="759" t="s">
        <v>103</v>
      </c>
      <c r="E47" s="753" t="s">
        <v>104</v>
      </c>
      <c r="F47" s="754" t="s">
        <v>105</v>
      </c>
      <c r="G47" s="755" t="s">
        <v>245</v>
      </c>
      <c r="H47" s="755" t="s">
        <v>366</v>
      </c>
      <c r="I47" s="1017"/>
      <c r="J47" s="1017"/>
    </row>
    <row r="48" spans="1:10" ht="20.100000000000001" customHeight="1" x14ac:dyDescent="0.25">
      <c r="A48" s="1016"/>
      <c r="B48" s="100" t="s">
        <v>22</v>
      </c>
      <c r="C48" s="839" t="s">
        <v>40</v>
      </c>
      <c r="D48" s="104"/>
      <c r="E48" s="756"/>
      <c r="F48" s="731">
        <v>0</v>
      </c>
      <c r="G48" s="728">
        <v>0</v>
      </c>
      <c r="H48" s="729">
        <v>0</v>
      </c>
      <c r="I48" s="1017"/>
      <c r="J48" s="1017"/>
    </row>
    <row r="49" spans="1:10" ht="20.100000000000001" customHeight="1" x14ac:dyDescent="0.25">
      <c r="A49" s="111"/>
      <c r="B49" s="100" t="s">
        <v>55</v>
      </c>
      <c r="C49" s="839" t="s">
        <v>40</v>
      </c>
      <c r="D49" s="104"/>
      <c r="E49" s="756">
        <v>300</v>
      </c>
      <c r="F49" s="731"/>
      <c r="G49" s="728">
        <f t="shared" ref="G49:G52" si="3">(D49*12)+(E49*4)+(F49*1)</f>
        <v>1200</v>
      </c>
      <c r="H49" s="735">
        <v>300</v>
      </c>
      <c r="I49" s="1017"/>
      <c r="J49" s="1017"/>
    </row>
    <row r="50" spans="1:10" ht="20.100000000000001" customHeight="1" x14ac:dyDescent="0.25">
      <c r="A50" s="111"/>
      <c r="B50" s="100" t="s">
        <v>21</v>
      </c>
      <c r="C50" s="839" t="s">
        <v>41</v>
      </c>
      <c r="D50" s="104"/>
      <c r="E50" s="756"/>
      <c r="F50" s="731">
        <v>100</v>
      </c>
      <c r="G50" s="728">
        <f t="shared" si="3"/>
        <v>100</v>
      </c>
      <c r="H50" s="735">
        <v>100</v>
      </c>
      <c r="I50" s="1017"/>
      <c r="J50" s="1017"/>
    </row>
    <row r="51" spans="1:10" ht="20.100000000000001" customHeight="1" x14ac:dyDescent="0.25">
      <c r="A51" s="111"/>
      <c r="B51" s="100" t="s">
        <v>42</v>
      </c>
      <c r="C51" s="839" t="s">
        <v>43</v>
      </c>
      <c r="D51" s="104"/>
      <c r="E51" s="756"/>
      <c r="F51" s="731">
        <v>300</v>
      </c>
      <c r="G51" s="728">
        <f t="shared" si="3"/>
        <v>300</v>
      </c>
      <c r="H51" s="735">
        <v>300</v>
      </c>
      <c r="I51" s="1017"/>
      <c r="J51" s="1017"/>
    </row>
    <row r="52" spans="1:10" ht="15.95" customHeight="1" thickBot="1" x14ac:dyDescent="0.3">
      <c r="A52" s="117"/>
      <c r="B52" s="105"/>
      <c r="C52" s="839"/>
      <c r="D52" s="695"/>
      <c r="E52" s="757"/>
      <c r="F52" s="740"/>
      <c r="G52" s="728">
        <f t="shared" si="3"/>
        <v>0</v>
      </c>
      <c r="H52" s="742"/>
      <c r="I52" s="1017"/>
      <c r="J52" s="1017"/>
    </row>
    <row r="53" spans="1:10" ht="15.95" customHeight="1" thickBot="1" x14ac:dyDescent="0.3">
      <c r="A53" s="703" t="s">
        <v>359</v>
      </c>
      <c r="B53" s="689"/>
      <c r="C53" s="880"/>
      <c r="D53" s="693">
        <f>SUM(D48:D52)</f>
        <v>0</v>
      </c>
      <c r="E53" s="693">
        <f>SUM(E48:E52)</f>
        <v>300</v>
      </c>
      <c r="F53" s="693">
        <f>SUM(F48:F52)</f>
        <v>400</v>
      </c>
      <c r="G53" s="693">
        <f>SUM(G48:G52)</f>
        <v>1600</v>
      </c>
      <c r="H53" s="693">
        <f>SUM(H48:H52)</f>
        <v>700</v>
      </c>
      <c r="I53" s="888" t="s">
        <v>425</v>
      </c>
      <c r="J53" s="1017"/>
    </row>
    <row r="54" spans="1:10" x14ac:dyDescent="0.25">
      <c r="A54" s="885" t="s">
        <v>419</v>
      </c>
      <c r="B54" s="886"/>
      <c r="C54" s="837"/>
      <c r="D54" s="709"/>
      <c r="E54" s="709"/>
      <c r="F54" s="709"/>
      <c r="G54" s="709"/>
      <c r="H54" s="709"/>
      <c r="I54" s="1017"/>
      <c r="J54" s="1017"/>
    </row>
    <row r="55" spans="1:10" ht="60" customHeight="1" x14ac:dyDescent="0.25">
      <c r="A55" s="887" t="s">
        <v>425</v>
      </c>
      <c r="B55" s="2482" t="s">
        <v>432</v>
      </c>
      <c r="C55" s="2482"/>
      <c r="D55" s="2482"/>
      <c r="E55" s="2482"/>
      <c r="F55" s="2482"/>
      <c r="G55" s="2482"/>
      <c r="H55" s="2482"/>
      <c r="I55" s="2482"/>
      <c r="J55" s="1017"/>
    </row>
    <row r="56" spans="1:10" ht="15.75" x14ac:dyDescent="0.25">
      <c r="A56" s="887"/>
      <c r="B56" s="935"/>
      <c r="C56" s="935"/>
      <c r="D56" s="935"/>
      <c r="E56" s="935"/>
      <c r="F56" s="935"/>
      <c r="G56" s="935"/>
      <c r="H56" s="935"/>
      <c r="I56" s="935"/>
      <c r="J56" s="1017"/>
    </row>
    <row r="57" spans="1:10" ht="16.5" thickBot="1" x14ac:dyDescent="0.3">
      <c r="A57" s="893" t="s">
        <v>422</v>
      </c>
      <c r="B57" s="697"/>
      <c r="C57" s="698"/>
      <c r="D57" s="709"/>
      <c r="E57" s="709"/>
      <c r="F57" s="709"/>
      <c r="G57" s="709"/>
      <c r="H57" s="709"/>
      <c r="I57" s="1017"/>
      <c r="J57" s="1017"/>
    </row>
    <row r="58" spans="1:10" ht="15.75" thickBot="1" x14ac:dyDescent="0.3">
      <c r="A58" s="294" t="s">
        <v>18</v>
      </c>
      <c r="B58" s="295" t="s">
        <v>80</v>
      </c>
      <c r="C58" s="867" t="s">
        <v>19</v>
      </c>
      <c r="D58" s="760"/>
      <c r="E58" s="761" t="s">
        <v>403</v>
      </c>
      <c r="F58" s="762"/>
      <c r="G58" s="711" t="s">
        <v>377</v>
      </c>
      <c r="H58" s="710"/>
      <c r="I58" s="1017"/>
      <c r="J58" s="1017"/>
    </row>
    <row r="59" spans="1:10" ht="15.75" thickBot="1" x14ac:dyDescent="0.3">
      <c r="A59" s="758" t="s">
        <v>44</v>
      </c>
      <c r="B59" s="712"/>
      <c r="C59" s="863"/>
      <c r="D59" s="759" t="s">
        <v>103</v>
      </c>
      <c r="E59" s="753" t="s">
        <v>104</v>
      </c>
      <c r="F59" s="754" t="s">
        <v>105</v>
      </c>
      <c r="G59" s="755" t="s">
        <v>245</v>
      </c>
      <c r="H59" s="755" t="s">
        <v>366</v>
      </c>
      <c r="I59" s="1017"/>
      <c r="J59" s="1017"/>
    </row>
    <row r="60" spans="1:10" x14ac:dyDescent="0.25">
      <c r="A60" s="1016"/>
      <c r="B60" s="635" t="s">
        <v>0</v>
      </c>
      <c r="C60" s="846" t="s">
        <v>326</v>
      </c>
      <c r="D60" s="705"/>
      <c r="E60" s="743">
        <v>150</v>
      </c>
      <c r="F60" s="744"/>
      <c r="G60" s="729">
        <f>(D60*12)+(E60*4)+(F60*1)</f>
        <v>600</v>
      </c>
      <c r="H60" s="729">
        <v>150</v>
      </c>
      <c r="I60" s="1017"/>
      <c r="J60" s="1017"/>
    </row>
    <row r="61" spans="1:10" x14ac:dyDescent="0.25">
      <c r="A61" s="111"/>
      <c r="B61" s="100" t="s">
        <v>1</v>
      </c>
      <c r="C61" s="839" t="s">
        <v>326</v>
      </c>
      <c r="D61" s="104"/>
      <c r="E61" s="730">
        <v>100</v>
      </c>
      <c r="F61" s="300"/>
      <c r="G61" s="737">
        <f>(D61*12)+(E61*4)+(F61*1)</f>
        <v>400</v>
      </c>
      <c r="H61" s="735">
        <v>100</v>
      </c>
      <c r="I61" s="1017"/>
      <c r="J61" s="1017"/>
    </row>
    <row r="62" spans="1:10" ht="15.75" thickBot="1" x14ac:dyDescent="0.3">
      <c r="A62" s="687"/>
      <c r="B62" s="701"/>
      <c r="C62" s="850"/>
      <c r="D62" s="695"/>
      <c r="E62" s="740"/>
      <c r="F62" s="702"/>
      <c r="G62" s="737">
        <f>(D62*12)+(E62*4)+(F62*1)</f>
        <v>0</v>
      </c>
      <c r="H62" s="745"/>
      <c r="I62" s="1017"/>
      <c r="J62" s="1017"/>
    </row>
    <row r="63" spans="1:10" ht="16.5" thickBot="1" x14ac:dyDescent="0.3">
      <c r="A63" s="703" t="s">
        <v>360</v>
      </c>
      <c r="B63" s="689"/>
      <c r="C63" s="706"/>
      <c r="D63" s="693">
        <f>SUM(D60:D62)</f>
        <v>0</v>
      </c>
      <c r="E63" s="693">
        <f>SUM(E60:E62)</f>
        <v>250</v>
      </c>
      <c r="F63" s="693">
        <f>SUM(F60:F62)</f>
        <v>0</v>
      </c>
      <c r="G63" s="693">
        <f>SUM(G60:G62)</f>
        <v>1000</v>
      </c>
      <c r="H63" s="693">
        <f>SUM(H60:H62)</f>
        <v>250</v>
      </c>
      <c r="I63" s="892" t="s">
        <v>426</v>
      </c>
      <c r="J63" s="1017"/>
    </row>
    <row r="64" spans="1:10" x14ac:dyDescent="0.25">
      <c r="A64" s="885" t="s">
        <v>419</v>
      </c>
      <c r="B64" s="886"/>
      <c r="C64" s="837"/>
      <c r="D64" s="709"/>
      <c r="E64" s="709"/>
      <c r="F64" s="709"/>
      <c r="G64" s="709"/>
      <c r="H64" s="709"/>
      <c r="I64" s="1017"/>
      <c r="J64" s="1017"/>
    </row>
    <row r="65" spans="1:10" ht="60" customHeight="1" x14ac:dyDescent="0.25">
      <c r="A65" s="887" t="s">
        <v>426</v>
      </c>
      <c r="B65" s="2482" t="s">
        <v>423</v>
      </c>
      <c r="C65" s="2482"/>
      <c r="D65" s="2482"/>
      <c r="E65" s="2482"/>
      <c r="F65" s="2482"/>
      <c r="G65" s="2482"/>
      <c r="H65" s="2482"/>
      <c r="I65" s="2482"/>
      <c r="J65" s="1017"/>
    </row>
    <row r="66" spans="1:10" ht="15.75" x14ac:dyDescent="0.25">
      <c r="A66" s="107"/>
      <c r="B66" s="108"/>
      <c r="C66" s="1020"/>
      <c r="D66" s="103"/>
      <c r="E66" s="122"/>
      <c r="F66" s="292"/>
      <c r="G66" s="292"/>
      <c r="H66" s="292"/>
      <c r="I66" s="1017"/>
      <c r="J66" s="1017"/>
    </row>
    <row r="67" spans="1:10" ht="15.75" thickBot="1" x14ac:dyDescent="0.3">
      <c r="A67" s="107"/>
      <c r="B67" s="108"/>
      <c r="C67" s="1020"/>
      <c r="D67" s="103"/>
      <c r="E67" s="103"/>
      <c r="F67" s="103"/>
      <c r="G67" s="103"/>
      <c r="H67" s="103"/>
      <c r="I67" s="1017"/>
      <c r="J67" s="1017"/>
    </row>
    <row r="68" spans="1:10" ht="15.75" thickBot="1" x14ac:dyDescent="0.3">
      <c r="A68" s="2479" t="s">
        <v>415</v>
      </c>
      <c r="B68" s="2480"/>
      <c r="C68" s="2481"/>
      <c r="D68" s="766"/>
      <c r="E68" s="761" t="s">
        <v>403</v>
      </c>
      <c r="F68" s="762"/>
      <c r="G68" s="711" t="s">
        <v>377</v>
      </c>
      <c r="H68" s="710"/>
      <c r="I68" s="1017"/>
      <c r="J68" s="1017"/>
    </row>
    <row r="69" spans="1:10" ht="15.75" thickBot="1" x14ac:dyDescent="0.3">
      <c r="D69" s="870" t="s">
        <v>103</v>
      </c>
      <c r="E69" s="721" t="s">
        <v>104</v>
      </c>
      <c r="F69" s="722" t="s">
        <v>105</v>
      </c>
      <c r="G69" s="755" t="s">
        <v>245</v>
      </c>
      <c r="H69" s="755" t="s">
        <v>366</v>
      </c>
      <c r="I69" s="1017"/>
      <c r="J69" s="1017"/>
    </row>
    <row r="70" spans="1:10" ht="16.5" thickBot="1" x14ac:dyDescent="0.3">
      <c r="A70" s="107"/>
      <c r="B70" s="108"/>
      <c r="C70" s="1020"/>
      <c r="D70" s="723">
        <f>D63+D53+D38</f>
        <v>171</v>
      </c>
      <c r="E70" s="724">
        <f>E63+E53+E38</f>
        <v>815.5</v>
      </c>
      <c r="F70" s="724">
        <f>F63+F53+F38</f>
        <v>557</v>
      </c>
      <c r="G70" s="724">
        <f>G63+G53+G38</f>
        <v>5871</v>
      </c>
      <c r="H70" s="725">
        <f>H63+H53+H38</f>
        <v>1885.5</v>
      </c>
      <c r="I70" s="894" t="s">
        <v>427</v>
      </c>
      <c r="J70" s="1017"/>
    </row>
    <row r="71" spans="1:10" x14ac:dyDescent="0.25">
      <c r="A71" s="885" t="s">
        <v>419</v>
      </c>
      <c r="B71" s="886"/>
      <c r="C71" s="837"/>
      <c r="D71" s="709"/>
      <c r="E71" s="709"/>
      <c r="F71" s="709"/>
      <c r="G71" s="709"/>
      <c r="H71" s="709"/>
      <c r="I71" s="1017"/>
      <c r="J71" s="1017"/>
    </row>
    <row r="72" spans="1:10" ht="60" customHeight="1" x14ac:dyDescent="0.25">
      <c r="A72" s="887" t="s">
        <v>427</v>
      </c>
      <c r="B72" s="2482" t="s">
        <v>434</v>
      </c>
      <c r="C72" s="2482"/>
      <c r="D72" s="2482"/>
      <c r="E72" s="2482"/>
      <c r="F72" s="2482"/>
      <c r="G72" s="2482"/>
      <c r="H72" s="2482"/>
      <c r="I72" s="2482"/>
    </row>
  </sheetData>
  <mergeCells count="8">
    <mergeCell ref="A68:C68"/>
    <mergeCell ref="B72:I72"/>
    <mergeCell ref="A2:H2"/>
    <mergeCell ref="B5:H5"/>
    <mergeCell ref="B40:I40"/>
    <mergeCell ref="B44:H44"/>
    <mergeCell ref="B55:I55"/>
    <mergeCell ref="B65:I65"/>
  </mergeCells>
  <pageMargins left="0.25" right="0.25" top="0.25" bottom="0.25" header="0.25" footer="0.25"/>
  <pageSetup scale="90" orientation="portrait" r:id="rId1"/>
  <rowBreaks count="1" manualBreakCount="1">
    <brk id="41"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FCE9-B959-4EB0-81B9-E90C347C7E89}">
  <sheetPr>
    <tabColor rgb="FF00B050"/>
  </sheetPr>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18A8-DCDD-4931-B703-A8F5A3D8DF28}">
  <sheetPr>
    <pageSetUpPr fitToPage="1"/>
  </sheetPr>
  <dimension ref="A1:T228"/>
  <sheetViews>
    <sheetView zoomScaleNormal="100" workbookViewId="0">
      <selection activeCell="C120" sqref="C120"/>
    </sheetView>
  </sheetViews>
  <sheetFormatPr defaultRowHeight="15" x14ac:dyDescent="0.25"/>
  <cols>
    <col min="1" max="1" width="5.7109375" style="1113" customWidth="1"/>
    <col min="2" max="4" width="10.7109375" style="1032" customWidth="1"/>
    <col min="5" max="8" width="15.7109375" style="1032" customWidth="1"/>
    <col min="9" max="9" width="5.7109375" style="1032" customWidth="1"/>
    <col min="10" max="11" width="15.7109375" style="1032" customWidth="1"/>
    <col min="12" max="15" width="10.7109375" style="1032" customWidth="1"/>
    <col min="16" max="16384" width="9.140625" style="1032"/>
  </cols>
  <sheetData>
    <row r="1" spans="2:11" ht="18.75" x14ac:dyDescent="0.3">
      <c r="F1" s="380" t="s">
        <v>347</v>
      </c>
      <c r="I1" s="166"/>
      <c r="J1" s="1032" t="s">
        <v>133</v>
      </c>
    </row>
    <row r="2" spans="2:11" x14ac:dyDescent="0.25">
      <c r="B2" s="377"/>
      <c r="C2" s="377"/>
      <c r="D2" s="11"/>
      <c r="E2" s="1043"/>
      <c r="F2" s="1043"/>
      <c r="I2" s="1043"/>
    </row>
    <row r="3" spans="2:11" ht="19.5" thickBot="1" x14ac:dyDescent="0.35">
      <c r="B3" s="164" t="s">
        <v>59</v>
      </c>
      <c r="C3" s="164"/>
      <c r="D3" s="360"/>
      <c r="E3" s="206"/>
      <c r="F3" s="206"/>
      <c r="G3" s="168">
        <v>2019</v>
      </c>
      <c r="H3" s="168"/>
      <c r="I3" s="1043"/>
    </row>
    <row r="4" spans="2:11" x14ac:dyDescent="0.25">
      <c r="I4" s="1043"/>
    </row>
    <row r="5" spans="2:11" ht="15.75" x14ac:dyDescent="0.25">
      <c r="B5" s="258" t="s">
        <v>64</v>
      </c>
      <c r="C5" s="258"/>
      <c r="D5" s="11"/>
      <c r="E5" s="1043"/>
      <c r="F5" s="1043"/>
      <c r="I5" s="1043"/>
    </row>
    <row r="6" spans="2:11" ht="8.1" customHeight="1" thickBot="1" x14ac:dyDescent="0.35">
      <c r="B6" s="9"/>
      <c r="C6" s="9"/>
      <c r="D6" s="11"/>
      <c r="E6" s="1043"/>
      <c r="F6" s="1043"/>
      <c r="I6" s="1043"/>
    </row>
    <row r="7" spans="2:11" ht="20.100000000000001" customHeight="1" thickBot="1" x14ac:dyDescent="0.35">
      <c r="B7" s="1062" t="s">
        <v>198</v>
      </c>
      <c r="C7" s="1063"/>
      <c r="D7" s="1030"/>
      <c r="E7" s="359"/>
      <c r="F7" s="358" t="s">
        <v>168</v>
      </c>
      <c r="G7" s="1030"/>
      <c r="H7" s="1030"/>
      <c r="I7" s="357" t="s">
        <v>203</v>
      </c>
      <c r="J7" s="961"/>
      <c r="K7" s="1095" t="s">
        <v>606</v>
      </c>
    </row>
    <row r="8" spans="2:11" ht="5.0999999999999996" customHeight="1" thickBot="1" x14ac:dyDescent="0.35">
      <c r="B8" s="1054"/>
      <c r="C8" s="1054"/>
      <c r="D8" s="982"/>
      <c r="E8" s="1052"/>
      <c r="F8" s="1065"/>
      <c r="G8" s="982"/>
      <c r="H8" s="982"/>
      <c r="I8" s="1053"/>
      <c r="J8" s="1051"/>
    </row>
    <row r="9" spans="2:11" ht="20.100000000000001" customHeight="1" thickBot="1" x14ac:dyDescent="0.35">
      <c r="B9" s="2752" t="s">
        <v>572</v>
      </c>
      <c r="C9" s="2753"/>
      <c r="D9" s="2753"/>
      <c r="E9" s="1055" t="s">
        <v>17</v>
      </c>
      <c r="F9" s="1056"/>
      <c r="G9" s="982"/>
      <c r="H9" s="982"/>
      <c r="I9" s="1053"/>
      <c r="J9" s="1051"/>
    </row>
    <row r="10" spans="2:11" ht="20.100000000000001" customHeight="1" x14ac:dyDescent="0.3">
      <c r="B10" s="2754"/>
      <c r="C10" s="2755"/>
      <c r="D10" s="2755"/>
      <c r="E10" s="1059"/>
      <c r="F10" s="1060"/>
      <c r="G10" s="2745" t="s">
        <v>582</v>
      </c>
      <c r="H10" s="2746"/>
      <c r="I10" s="2746"/>
      <c r="J10" s="1051"/>
    </row>
    <row r="11" spans="2:11" ht="20.100000000000001" customHeight="1" x14ac:dyDescent="0.3">
      <c r="B11" s="2756"/>
      <c r="C11" s="2757"/>
      <c r="D11" s="2757"/>
      <c r="E11" s="1057"/>
      <c r="F11" s="1061"/>
      <c r="G11" s="2758" t="s">
        <v>581</v>
      </c>
      <c r="H11" s="2759"/>
      <c r="I11" s="2759"/>
      <c r="J11" s="1051"/>
    </row>
    <row r="12" spans="2:11" ht="20.100000000000001" customHeight="1" x14ac:dyDescent="0.3">
      <c r="B12" s="2756"/>
      <c r="C12" s="2757"/>
      <c r="D12" s="2757"/>
      <c r="E12" s="1057"/>
      <c r="F12" s="1061"/>
      <c r="G12" s="2745"/>
      <c r="H12" s="2746"/>
      <c r="I12" s="2746"/>
      <c r="J12" s="1051"/>
    </row>
    <row r="13" spans="2:11" ht="20.100000000000001" customHeight="1" thickBot="1" x14ac:dyDescent="0.35">
      <c r="B13" s="2743"/>
      <c r="C13" s="2744"/>
      <c r="D13" s="2744"/>
      <c r="E13" s="1058"/>
      <c r="F13" s="1066"/>
      <c r="G13" s="2745"/>
      <c r="H13" s="2746"/>
      <c r="I13" s="2746"/>
      <c r="J13" s="1051"/>
    </row>
    <row r="14" spans="2:11" ht="20.100000000000001" customHeight="1" thickBot="1" x14ac:dyDescent="0.35">
      <c r="B14" s="2747" t="s">
        <v>573</v>
      </c>
      <c r="C14" s="2748"/>
      <c r="D14" s="2748"/>
      <c r="E14" s="1067"/>
      <c r="F14" s="2749" t="s">
        <v>574</v>
      </c>
      <c r="G14" s="2750"/>
      <c r="H14" s="2750"/>
      <c r="I14" s="1064" t="s">
        <v>85</v>
      </c>
      <c r="J14" s="961"/>
    </row>
    <row r="15" spans="2:11" ht="5.0999999999999996" customHeight="1" thickBot="1" x14ac:dyDescent="0.35">
      <c r="B15" s="2751"/>
      <c r="C15" s="2751"/>
      <c r="D15" s="2751"/>
      <c r="E15" s="1052"/>
      <c r="F15" s="1065"/>
      <c r="G15" s="982"/>
      <c r="H15" s="982"/>
      <c r="I15" s="1053"/>
      <c r="J15" s="1051"/>
    </row>
    <row r="16" spans="2:11" ht="20.100000000000001" customHeight="1" thickBot="1" x14ac:dyDescent="0.35">
      <c r="B16" s="2558" t="s">
        <v>576</v>
      </c>
      <c r="C16" s="2559"/>
      <c r="D16" s="2559"/>
      <c r="E16" s="2559"/>
      <c r="F16" s="2559"/>
      <c r="G16" s="2559"/>
      <c r="H16" s="2559"/>
      <c r="I16" s="2560"/>
      <c r="J16" s="961"/>
    </row>
    <row r="17" spans="2:10" ht="8.1" customHeight="1" thickBot="1" x14ac:dyDescent="0.3">
      <c r="B17" s="2664"/>
      <c r="C17" s="2664"/>
      <c r="D17" s="2664"/>
      <c r="J17" s="162"/>
    </row>
    <row r="18" spans="2:10" ht="20.100000000000001" customHeight="1" thickBot="1" x14ac:dyDescent="0.3">
      <c r="B18" s="1034" t="s">
        <v>169</v>
      </c>
      <c r="C18" s="1035"/>
      <c r="D18" s="1035"/>
      <c r="E18" s="73" t="s">
        <v>17</v>
      </c>
      <c r="F18" s="207" t="s">
        <v>99</v>
      </c>
      <c r="J18" s="162"/>
    </row>
    <row r="19" spans="2:10" ht="20.100000000000001" customHeight="1" x14ac:dyDescent="0.25">
      <c r="B19" s="2486"/>
      <c r="C19" s="2487"/>
      <c r="D19" s="2488"/>
      <c r="E19" s="233"/>
      <c r="F19" s="355"/>
      <c r="G19" s="2729" t="s">
        <v>580</v>
      </c>
      <c r="H19" s="2531"/>
      <c r="I19" s="2531"/>
      <c r="J19" s="162"/>
    </row>
    <row r="20" spans="2:10" ht="20.100000000000001" customHeight="1" x14ac:dyDescent="0.25">
      <c r="B20" s="2489"/>
      <c r="C20" s="2490"/>
      <c r="D20" s="2491"/>
      <c r="E20" s="211"/>
      <c r="F20" s="354"/>
      <c r="G20" s="2732" t="s">
        <v>590</v>
      </c>
      <c r="H20" s="2742"/>
      <c r="I20" s="2742"/>
      <c r="J20" s="162"/>
    </row>
    <row r="21" spans="2:10" ht="20.100000000000001" customHeight="1" x14ac:dyDescent="0.25">
      <c r="B21" s="2489"/>
      <c r="C21" s="2490"/>
      <c r="D21" s="2491"/>
      <c r="E21" s="211"/>
      <c r="F21" s="354"/>
      <c r="G21" s="2620"/>
      <c r="H21" s="2495"/>
      <c r="I21" s="2495"/>
      <c r="J21" s="162"/>
    </row>
    <row r="22" spans="2:10" ht="20.100000000000001" customHeight="1" x14ac:dyDescent="0.25">
      <c r="B22" s="2489"/>
      <c r="C22" s="2490"/>
      <c r="D22" s="2491"/>
      <c r="E22" s="211"/>
      <c r="F22" s="354"/>
      <c r="G22" s="2620"/>
      <c r="H22" s="2495"/>
      <c r="I22" s="2495"/>
      <c r="J22" s="162"/>
    </row>
    <row r="23" spans="2:10" ht="20.100000000000001" customHeight="1" x14ac:dyDescent="0.25">
      <c r="B23" s="2489"/>
      <c r="C23" s="2490"/>
      <c r="D23" s="2491"/>
      <c r="E23" s="211"/>
      <c r="F23" s="354"/>
      <c r="G23" s="2620"/>
      <c r="H23" s="2495"/>
      <c r="I23" s="2495"/>
      <c r="J23" s="162"/>
    </row>
    <row r="24" spans="2:10" ht="20.100000000000001" customHeight="1" thickBot="1" x14ac:dyDescent="0.3">
      <c r="B24" s="2492"/>
      <c r="C24" s="2493"/>
      <c r="D24" s="2494"/>
      <c r="E24" s="234"/>
      <c r="F24" s="1104"/>
      <c r="G24" s="2620"/>
      <c r="H24" s="2495"/>
      <c r="I24" s="2495"/>
      <c r="J24" s="162"/>
    </row>
    <row r="25" spans="2:10" ht="20.100000000000001" customHeight="1" thickBot="1" x14ac:dyDescent="0.45">
      <c r="B25" s="1105" t="s">
        <v>197</v>
      </c>
      <c r="C25" s="526"/>
      <c r="D25" s="352" t="s">
        <v>86</v>
      </c>
      <c r="E25" s="33"/>
      <c r="F25" s="2605" t="s">
        <v>494</v>
      </c>
      <c r="G25" s="2606"/>
      <c r="H25" s="2606"/>
      <c r="I25" s="954" t="s">
        <v>86</v>
      </c>
      <c r="J25" s="957"/>
    </row>
    <row r="26" spans="2:10" ht="8.1" customHeight="1" thickBot="1" x14ac:dyDescent="0.3">
      <c r="F26" s="1043"/>
      <c r="J26" s="162"/>
    </row>
    <row r="27" spans="2:10" ht="20.100000000000001" customHeight="1" thickBot="1" x14ac:dyDescent="0.35">
      <c r="B27" s="2735" t="s">
        <v>575</v>
      </c>
      <c r="C27" s="2736"/>
      <c r="D27" s="2736"/>
      <c r="E27" s="2736"/>
      <c r="F27" s="2736"/>
      <c r="G27" s="2736"/>
      <c r="H27" s="2736"/>
      <c r="I27" s="2737"/>
      <c r="J27" s="957"/>
    </row>
    <row r="28" spans="2:10" ht="15" customHeight="1" thickBot="1" x14ac:dyDescent="0.3">
      <c r="F28" s="1043"/>
      <c r="J28" s="162"/>
    </row>
    <row r="29" spans="2:10" ht="15" customHeight="1" thickBot="1" x14ac:dyDescent="0.3">
      <c r="B29" s="2738" t="s">
        <v>641</v>
      </c>
      <c r="C29" s="2739"/>
      <c r="D29" s="2739"/>
      <c r="E29" s="1091"/>
      <c r="F29" s="2729" t="s">
        <v>643</v>
      </c>
      <c r="G29" s="2531"/>
      <c r="H29" s="2531"/>
      <c r="I29" s="2531"/>
      <c r="J29" s="162"/>
    </row>
    <row r="30" spans="2:10" ht="20.100000000000001" customHeight="1" x14ac:dyDescent="0.25">
      <c r="B30" s="2740" t="s">
        <v>568</v>
      </c>
      <c r="C30" s="2741"/>
      <c r="D30" s="2741"/>
      <c r="E30" s="34"/>
      <c r="F30" s="2732" t="s">
        <v>644</v>
      </c>
      <c r="G30" s="2733"/>
      <c r="H30" s="2733"/>
      <c r="I30" s="2733"/>
      <c r="J30" s="162"/>
    </row>
    <row r="31" spans="2:10" ht="20.100000000000001" customHeight="1" x14ac:dyDescent="0.25">
      <c r="B31" s="2727" t="s">
        <v>521</v>
      </c>
      <c r="C31" s="2728"/>
      <c r="D31" s="2728"/>
      <c r="E31" s="32"/>
      <c r="F31" s="2729" t="s">
        <v>645</v>
      </c>
      <c r="G31" s="2531"/>
      <c r="H31" s="2531"/>
      <c r="I31" s="2531"/>
      <c r="J31" s="162"/>
    </row>
    <row r="32" spans="2:10" ht="20.100000000000001" customHeight="1" thickBot="1" x14ac:dyDescent="0.3">
      <c r="B32" s="2730" t="s">
        <v>525</v>
      </c>
      <c r="C32" s="2731"/>
      <c r="D32" s="2731"/>
      <c r="E32" s="58"/>
      <c r="F32" s="2732" t="s">
        <v>592</v>
      </c>
      <c r="G32" s="2733"/>
      <c r="H32" s="2733"/>
      <c r="I32" s="2733"/>
      <c r="J32" s="162"/>
    </row>
    <row r="33" spans="2:11" ht="20.100000000000001" customHeight="1" thickBot="1" x14ac:dyDescent="0.45">
      <c r="B33" s="1094" t="s">
        <v>642</v>
      </c>
      <c r="C33" s="1092"/>
      <c r="D33" s="1092"/>
      <c r="E33" s="1093"/>
      <c r="F33" s="2734" t="s">
        <v>495</v>
      </c>
      <c r="G33" s="2495"/>
      <c r="H33" s="2495"/>
      <c r="I33" s="954" t="s">
        <v>86</v>
      </c>
      <c r="J33" s="956"/>
    </row>
    <row r="34" spans="2:11" ht="15" customHeight="1" thickBot="1" x14ac:dyDescent="0.3">
      <c r="F34" s="1043"/>
      <c r="J34" s="162"/>
    </row>
    <row r="35" spans="2:11" ht="20.100000000000001" customHeight="1" thickBot="1" x14ac:dyDescent="0.35">
      <c r="B35" s="2558" t="s">
        <v>591</v>
      </c>
      <c r="C35" s="2559"/>
      <c r="D35" s="2559"/>
      <c r="E35" s="2559"/>
      <c r="F35" s="2559"/>
      <c r="G35" s="2559"/>
      <c r="H35" s="2559"/>
      <c r="I35" s="2560"/>
      <c r="J35" s="957"/>
      <c r="K35" s="1095" t="s">
        <v>607</v>
      </c>
    </row>
    <row r="36" spans="2:11" ht="15" customHeight="1" x14ac:dyDescent="0.25">
      <c r="F36" s="1043"/>
      <c r="J36" s="162"/>
    </row>
    <row r="37" spans="2:11" ht="15.95" customHeight="1" x14ac:dyDescent="0.25">
      <c r="B37" s="258" t="s">
        <v>65</v>
      </c>
      <c r="C37" s="258"/>
      <c r="D37" s="160"/>
      <c r="E37" s="1043"/>
      <c r="F37" s="1043"/>
      <c r="J37" s="162"/>
    </row>
    <row r="38" spans="2:11" ht="8.1" customHeight="1" thickBot="1" x14ac:dyDescent="0.35">
      <c r="B38" s="9"/>
      <c r="C38" s="9"/>
      <c r="D38" s="24"/>
      <c r="E38" s="1043"/>
      <c r="F38" s="1043"/>
      <c r="J38" s="162"/>
    </row>
    <row r="39" spans="2:11" ht="20.100000000000001" customHeight="1" thickBot="1" x14ac:dyDescent="0.3">
      <c r="B39" s="2506" t="s">
        <v>488</v>
      </c>
      <c r="C39" s="2507"/>
      <c r="D39" s="2507"/>
      <c r="E39" s="269" t="s">
        <v>100</v>
      </c>
      <c r="F39" s="269" t="s">
        <v>49</v>
      </c>
      <c r="G39" s="348" t="s">
        <v>16</v>
      </c>
      <c r="J39" s="162"/>
    </row>
    <row r="40" spans="2:11" ht="20.100000000000001" customHeight="1" x14ac:dyDescent="0.25">
      <c r="B40" s="2599" t="s">
        <v>5</v>
      </c>
      <c r="C40" s="2592"/>
      <c r="D40" s="2593"/>
      <c r="E40" s="1029"/>
      <c r="F40" s="1029"/>
      <c r="G40" s="63"/>
      <c r="J40" s="162"/>
    </row>
    <row r="41" spans="2:11" ht="20.100000000000001" customHeight="1" x14ac:dyDescent="0.25">
      <c r="B41" s="2600" t="s">
        <v>489</v>
      </c>
      <c r="C41" s="2590"/>
      <c r="D41" s="2591"/>
      <c r="E41" s="1028"/>
      <c r="F41" s="1028"/>
      <c r="G41" s="38"/>
      <c r="J41" s="162"/>
    </row>
    <row r="42" spans="2:11" ht="20.100000000000001" customHeight="1" x14ac:dyDescent="0.25">
      <c r="B42" s="2600" t="s">
        <v>490</v>
      </c>
      <c r="C42" s="2590"/>
      <c r="D42" s="2591"/>
      <c r="E42" s="1028"/>
      <c r="F42" s="1028"/>
      <c r="G42" s="38"/>
      <c r="J42" s="162"/>
    </row>
    <row r="43" spans="2:11" ht="20.100000000000001" customHeight="1" x14ac:dyDescent="0.25">
      <c r="B43" s="2600" t="s">
        <v>8</v>
      </c>
      <c r="C43" s="2590"/>
      <c r="D43" s="2591"/>
      <c r="E43" s="1028"/>
      <c r="F43" s="1028"/>
      <c r="G43" s="38"/>
      <c r="J43" s="162"/>
    </row>
    <row r="44" spans="2:11" ht="20.100000000000001" customHeight="1" x14ac:dyDescent="0.25">
      <c r="B44" s="2600" t="s">
        <v>7</v>
      </c>
      <c r="C44" s="2590"/>
      <c r="D44" s="2591"/>
      <c r="E44" s="1028"/>
      <c r="F44" s="1028"/>
      <c r="G44" s="38"/>
      <c r="J44" s="162"/>
    </row>
    <row r="45" spans="2:11" ht="20.100000000000001" customHeight="1" x14ac:dyDescent="0.25">
      <c r="B45" s="2600" t="s">
        <v>50</v>
      </c>
      <c r="C45" s="2590"/>
      <c r="D45" s="2591"/>
      <c r="E45" s="1028"/>
      <c r="F45" s="1028"/>
      <c r="G45" s="38"/>
      <c r="J45" s="162"/>
    </row>
    <row r="46" spans="2:11" ht="20.100000000000001" customHeight="1" x14ac:dyDescent="0.25">
      <c r="B46" s="2600" t="s">
        <v>11</v>
      </c>
      <c r="C46" s="2590"/>
      <c r="D46" s="2591"/>
      <c r="E46" s="1028"/>
      <c r="F46" s="1028"/>
      <c r="G46" s="38"/>
      <c r="J46" s="162"/>
    </row>
    <row r="47" spans="2:11" ht="20.100000000000001" customHeight="1" x14ac:dyDescent="0.25">
      <c r="B47" s="2600" t="s">
        <v>491</v>
      </c>
      <c r="C47" s="2590"/>
      <c r="D47" s="2591"/>
      <c r="E47" s="1028"/>
      <c r="F47" s="1028"/>
      <c r="G47" s="38"/>
      <c r="J47" s="162"/>
    </row>
    <row r="48" spans="2:11" ht="20.100000000000001" customHeight="1" x14ac:dyDescent="0.25">
      <c r="B48" s="2600" t="s">
        <v>15</v>
      </c>
      <c r="C48" s="2590"/>
      <c r="D48" s="2591"/>
      <c r="E48" s="1028"/>
      <c r="F48" s="1028"/>
      <c r="G48" s="38"/>
      <c r="H48" s="1071"/>
      <c r="J48" s="162"/>
    </row>
    <row r="49" spans="1:20" ht="20.100000000000001" customHeight="1" x14ac:dyDescent="0.25">
      <c r="B49" s="2600" t="s">
        <v>13</v>
      </c>
      <c r="C49" s="2590"/>
      <c r="D49" s="2591"/>
      <c r="E49" s="1029"/>
      <c r="F49" s="1028"/>
      <c r="G49" s="38"/>
      <c r="J49" s="162"/>
      <c r="K49" s="1038"/>
    </row>
    <row r="50" spans="1:20" ht="20.100000000000001" customHeight="1" x14ac:dyDescent="0.25">
      <c r="B50" s="2600"/>
      <c r="C50" s="2590"/>
      <c r="D50" s="2591"/>
      <c r="E50" s="1028"/>
      <c r="F50" s="1028"/>
      <c r="G50" s="38"/>
    </row>
    <row r="51" spans="1:20" ht="20.100000000000001" customHeight="1" thickBot="1" x14ac:dyDescent="0.3">
      <c r="B51" s="2708"/>
      <c r="C51" s="2709"/>
      <c r="D51" s="2720"/>
      <c r="E51" s="23"/>
      <c r="F51" s="23"/>
      <c r="G51" s="62"/>
    </row>
    <row r="52" spans="1:20" ht="20.100000000000001" customHeight="1" thickBot="1" x14ac:dyDescent="0.3">
      <c r="B52" s="2721" t="s">
        <v>594</v>
      </c>
      <c r="C52" s="2722"/>
      <c r="D52" s="2723"/>
      <c r="E52" s="1088"/>
      <c r="F52" s="1070"/>
      <c r="G52" s="2724" t="s">
        <v>595</v>
      </c>
      <c r="H52" s="2725"/>
      <c r="I52" s="2725"/>
      <c r="J52" s="2725"/>
    </row>
    <row r="53" spans="1:20" ht="20.100000000000001" customHeight="1" thickBot="1" x14ac:dyDescent="0.4">
      <c r="B53" s="2700" t="s">
        <v>492</v>
      </c>
      <c r="C53" s="2701"/>
      <c r="D53" s="2701"/>
      <c r="E53" s="1070"/>
      <c r="F53" s="2726" t="s">
        <v>593</v>
      </c>
      <c r="G53" s="2643"/>
      <c r="H53" s="2643"/>
      <c r="I53" s="953" t="s">
        <v>85</v>
      </c>
      <c r="J53" s="243"/>
      <c r="K53" s="1069" t="s">
        <v>608</v>
      </c>
    </row>
    <row r="54" spans="1:20" ht="5.0999999999999996" customHeight="1" thickBot="1" x14ac:dyDescent="0.3">
      <c r="F54" s="1044"/>
      <c r="G54" s="1044"/>
      <c r="H54" s="1044"/>
      <c r="J54" s="162"/>
    </row>
    <row r="55" spans="1:20" ht="20.100000000000001" customHeight="1" thickBot="1" x14ac:dyDescent="0.3">
      <c r="B55" s="2558" t="s">
        <v>637</v>
      </c>
      <c r="C55" s="2559"/>
      <c r="D55" s="2559"/>
      <c r="E55" s="2559"/>
      <c r="F55" s="2559"/>
      <c r="G55" s="2559"/>
      <c r="H55" s="2559"/>
      <c r="I55" s="2560"/>
      <c r="J55" s="243"/>
      <c r="K55" s="1069" t="s">
        <v>609</v>
      </c>
    </row>
    <row r="56" spans="1:20" ht="20.100000000000001" customHeight="1" x14ac:dyDescent="0.25">
      <c r="F56" s="2616"/>
      <c r="G56" s="2616"/>
      <c r="H56" s="2616"/>
      <c r="I56" s="2616"/>
      <c r="J56" s="1163" t="s">
        <v>610</v>
      </c>
    </row>
    <row r="57" spans="1:20" s="1113" customFormat="1" ht="5.0999999999999996" customHeight="1" x14ac:dyDescent="0.25">
      <c r="F57" s="1148"/>
      <c r="G57" s="1148"/>
      <c r="H57" s="1148"/>
      <c r="I57" s="1148"/>
    </row>
    <row r="58" spans="1:20" s="1113" customFormat="1" ht="15" customHeight="1" x14ac:dyDescent="0.25">
      <c r="A58" s="51" t="s">
        <v>638</v>
      </c>
      <c r="B58" s="2718" t="s">
        <v>639</v>
      </c>
      <c r="C58" s="2718"/>
      <c r="D58" s="2718"/>
      <c r="E58" s="2718"/>
      <c r="F58" s="2718"/>
      <c r="G58" s="2718"/>
      <c r="H58" s="2718"/>
      <c r="I58" s="2718"/>
      <c r="J58" s="1145"/>
      <c r="K58" s="1145"/>
      <c r="L58" s="1145"/>
    </row>
    <row r="59" spans="1:20" s="1113" customFormat="1" ht="20.100000000000001" customHeight="1" x14ac:dyDescent="0.25">
      <c r="B59" s="2719"/>
      <c r="C59" s="2719"/>
      <c r="D59" s="2719"/>
      <c r="E59" s="2719"/>
      <c r="F59" s="2719"/>
      <c r="G59" s="2719"/>
      <c r="H59" s="2719"/>
      <c r="I59" s="1145"/>
      <c r="J59" s="1145"/>
      <c r="K59" s="1145"/>
      <c r="L59" s="1145"/>
    </row>
    <row r="60" spans="1:20" s="1113" customFormat="1" ht="5.0999999999999996" customHeight="1" x14ac:dyDescent="0.25">
      <c r="B60" s="1145"/>
      <c r="C60" s="1145"/>
      <c r="D60" s="1145"/>
      <c r="E60" s="1145"/>
      <c r="F60" s="1145"/>
      <c r="G60" s="1145"/>
      <c r="H60" s="1145"/>
      <c r="I60" s="1145"/>
      <c r="J60" s="1145"/>
      <c r="K60" s="1145"/>
      <c r="L60" s="1145"/>
    </row>
    <row r="61" spans="1:20" ht="16.5" thickBot="1" x14ac:dyDescent="0.3">
      <c r="D61" s="11"/>
      <c r="E61" s="11"/>
      <c r="F61" s="380" t="s">
        <v>347</v>
      </c>
      <c r="J61" s="1032" t="s">
        <v>132</v>
      </c>
      <c r="T61" s="221" t="s">
        <v>164</v>
      </c>
    </row>
    <row r="62" spans="1:20" ht="15" customHeight="1" x14ac:dyDescent="0.25">
      <c r="E62" s="10"/>
      <c r="F62" s="1043"/>
      <c r="J62" s="162"/>
    </row>
    <row r="63" spans="1:20" ht="15" customHeight="1" thickBot="1" x14ac:dyDescent="0.3">
      <c r="B63" s="1037" t="s">
        <v>348</v>
      </c>
      <c r="E63" s="10"/>
      <c r="F63" s="1043"/>
      <c r="H63" s="2717" t="s">
        <v>611</v>
      </c>
      <c r="I63" s="2717"/>
      <c r="J63" s="2717"/>
    </row>
    <row r="64" spans="1:20" ht="15.95" customHeight="1" thickBot="1" x14ac:dyDescent="0.3">
      <c r="B64" s="2543" t="s">
        <v>493</v>
      </c>
      <c r="C64" s="2544"/>
      <c r="D64" s="2544"/>
      <c r="E64" s="2544"/>
      <c r="F64" s="2544"/>
      <c r="G64" s="2544"/>
      <c r="H64" s="2544"/>
      <c r="I64" s="2545"/>
      <c r="J64" s="243"/>
      <c r="K64" s="1069"/>
    </row>
    <row r="65" spans="2:11" ht="8.1" customHeight="1" x14ac:dyDescent="0.25">
      <c r="E65" s="10"/>
      <c r="F65" s="1043"/>
      <c r="J65" s="162"/>
    </row>
    <row r="66" spans="2:11" ht="15" customHeight="1" x14ac:dyDescent="0.25">
      <c r="B66" s="448" t="s">
        <v>650</v>
      </c>
      <c r="C66" s="448"/>
      <c r="E66" s="10"/>
      <c r="F66" s="1043"/>
      <c r="J66" s="162"/>
    </row>
    <row r="67" spans="2:11" ht="5.0999999999999996" customHeight="1" thickBot="1" x14ac:dyDescent="0.3">
      <c r="J67" s="162"/>
    </row>
    <row r="68" spans="2:11" ht="15" customHeight="1" thickBot="1" x14ac:dyDescent="0.3">
      <c r="B68" s="1034" t="s">
        <v>19</v>
      </c>
      <c r="C68" s="1035"/>
      <c r="D68" s="1046" t="s">
        <v>106</v>
      </c>
      <c r="E68" s="73" t="s">
        <v>71</v>
      </c>
      <c r="F68" s="73" t="s">
        <v>81</v>
      </c>
      <c r="G68" s="2571" t="s">
        <v>300</v>
      </c>
      <c r="H68" s="2495"/>
      <c r="I68" s="2495"/>
      <c r="J68" s="2495"/>
      <c r="K68" s="2495"/>
    </row>
    <row r="69" spans="2:11" ht="20.100000000000001" customHeight="1" x14ac:dyDescent="0.25">
      <c r="B69" s="2510" t="s">
        <v>110</v>
      </c>
      <c r="C69" s="2511"/>
      <c r="D69" s="1022" t="s">
        <v>21</v>
      </c>
      <c r="E69" s="975"/>
      <c r="F69" s="224"/>
      <c r="G69" s="2571"/>
      <c r="H69" s="2495"/>
      <c r="I69" s="2495"/>
      <c r="J69" s="2495"/>
      <c r="K69" s="2495"/>
    </row>
    <row r="70" spans="2:11" ht="20.100000000000001" customHeight="1" x14ac:dyDescent="0.25">
      <c r="B70" s="2541"/>
      <c r="C70" s="2716"/>
      <c r="D70" s="1023" t="s">
        <v>51</v>
      </c>
      <c r="E70" s="962"/>
      <c r="F70" s="226"/>
      <c r="G70" s="2571"/>
      <c r="H70" s="2495"/>
      <c r="I70" s="2495"/>
      <c r="J70" s="2495"/>
      <c r="K70" s="2495"/>
    </row>
    <row r="71" spans="2:11" ht="20.100000000000001" customHeight="1" x14ac:dyDescent="0.25">
      <c r="B71" s="2541"/>
      <c r="C71" s="2716"/>
      <c r="D71" s="1023" t="s">
        <v>0</v>
      </c>
      <c r="E71" s="962"/>
      <c r="F71" s="226"/>
      <c r="G71" s="2571"/>
      <c r="H71" s="2495"/>
      <c r="I71" s="2495"/>
      <c r="J71" s="2495"/>
      <c r="K71" s="2495"/>
    </row>
    <row r="72" spans="2:11" ht="20.100000000000001" customHeight="1" x14ac:dyDescent="0.25">
      <c r="B72" s="2541"/>
      <c r="C72" s="2716"/>
      <c r="D72" s="1023" t="s">
        <v>24</v>
      </c>
      <c r="E72" s="962"/>
      <c r="F72" s="226"/>
      <c r="G72" s="2571"/>
      <c r="H72" s="2495"/>
      <c r="I72" s="2495"/>
      <c r="J72" s="2495"/>
      <c r="K72" s="2495"/>
    </row>
    <row r="73" spans="2:11" ht="20.100000000000001" customHeight="1" x14ac:dyDescent="0.25">
      <c r="B73" s="2538"/>
      <c r="C73" s="2713"/>
      <c r="D73" s="1024" t="s">
        <v>1</v>
      </c>
      <c r="E73" s="963"/>
      <c r="F73" s="226"/>
      <c r="G73" s="2571"/>
      <c r="H73" s="2495"/>
      <c r="I73" s="2495"/>
      <c r="J73" s="2495"/>
      <c r="K73" s="2495"/>
    </row>
    <row r="74" spans="2:11" ht="20.100000000000001" customHeight="1" x14ac:dyDescent="0.25">
      <c r="B74" s="2538"/>
      <c r="C74" s="2713"/>
      <c r="D74" s="1024" t="s">
        <v>22</v>
      </c>
      <c r="E74" s="962"/>
      <c r="F74" s="226"/>
      <c r="G74" s="2571"/>
      <c r="H74" s="2495"/>
      <c r="I74" s="2495"/>
      <c r="J74" s="2495"/>
      <c r="K74" s="2495"/>
    </row>
    <row r="75" spans="2:11" ht="20.100000000000001" customHeight="1" thickBot="1" x14ac:dyDescent="0.3">
      <c r="B75" s="2714"/>
      <c r="C75" s="2715"/>
      <c r="D75" s="1024" t="s">
        <v>116</v>
      </c>
      <c r="E75" s="965"/>
      <c r="F75" s="384"/>
      <c r="G75" s="2707"/>
      <c r="H75" s="2509"/>
      <c r="I75" s="2509"/>
      <c r="J75" s="2509"/>
      <c r="K75" s="2509"/>
    </row>
    <row r="76" spans="2:11" ht="20.100000000000001" customHeight="1" x14ac:dyDescent="0.25">
      <c r="B76" s="2710" t="s">
        <v>72</v>
      </c>
      <c r="C76" s="2711"/>
      <c r="D76" s="1025" t="s">
        <v>108</v>
      </c>
      <c r="E76" s="963"/>
      <c r="F76" s="226"/>
      <c r="G76" s="2571"/>
      <c r="H76" s="2495"/>
      <c r="I76" s="2495"/>
      <c r="J76" s="2495"/>
      <c r="K76" s="2495"/>
    </row>
    <row r="77" spans="2:11" ht="20.100000000000001" customHeight="1" x14ac:dyDescent="0.25">
      <c r="B77" s="2712"/>
      <c r="C77" s="2631"/>
      <c r="D77" s="1025" t="s">
        <v>538</v>
      </c>
      <c r="E77" s="1028"/>
      <c r="F77" s="38"/>
      <c r="G77" s="2707"/>
      <c r="H77" s="2509"/>
      <c r="I77" s="2509"/>
      <c r="J77" s="2509"/>
      <c r="K77" s="2509"/>
    </row>
    <row r="78" spans="2:11" ht="20.100000000000001" customHeight="1" x14ac:dyDescent="0.25">
      <c r="B78" s="2712"/>
      <c r="C78" s="2631"/>
      <c r="D78" s="1025" t="s">
        <v>539</v>
      </c>
      <c r="E78" s="963"/>
      <c r="F78" s="229"/>
      <c r="G78" s="2707"/>
      <c r="H78" s="2509"/>
      <c r="I78" s="2509"/>
      <c r="J78" s="2509"/>
      <c r="K78" s="2509"/>
    </row>
    <row r="79" spans="2:11" ht="20.100000000000001" customHeight="1" thickBot="1" x14ac:dyDescent="0.3">
      <c r="B79" s="2708"/>
      <c r="C79" s="2709"/>
      <c r="D79" s="1025" t="s">
        <v>117</v>
      </c>
      <c r="E79" s="963"/>
      <c r="F79" s="229"/>
      <c r="G79" s="2707"/>
      <c r="H79" s="2509"/>
      <c r="I79" s="2509"/>
      <c r="J79" s="2509"/>
      <c r="K79" s="2509"/>
    </row>
    <row r="80" spans="2:11" ht="20.100000000000001" customHeight="1" x14ac:dyDescent="0.25">
      <c r="B80" s="154" t="s">
        <v>564</v>
      </c>
      <c r="C80" s="605" t="s">
        <v>553</v>
      </c>
      <c r="D80" s="1025" t="s">
        <v>29</v>
      </c>
      <c r="E80" s="963"/>
      <c r="F80" s="229"/>
      <c r="G80" s="2707"/>
      <c r="H80" s="2509"/>
      <c r="I80" s="2509"/>
      <c r="J80" s="2509"/>
      <c r="K80" s="2509"/>
    </row>
    <row r="81" spans="2:11" ht="20.100000000000001" customHeight="1" x14ac:dyDescent="0.25">
      <c r="B81" s="1002"/>
      <c r="C81" s="1021" t="s">
        <v>553</v>
      </c>
      <c r="D81" s="1025" t="s">
        <v>565</v>
      </c>
      <c r="E81" s="963"/>
      <c r="F81" s="229"/>
      <c r="G81" s="2707"/>
      <c r="H81" s="2509"/>
      <c r="I81" s="2509"/>
      <c r="J81" s="2509"/>
      <c r="K81" s="2509"/>
    </row>
    <row r="82" spans="2:11" ht="20.100000000000001" customHeight="1" x14ac:dyDescent="0.25">
      <c r="B82" s="1026"/>
      <c r="C82" s="1027" t="s">
        <v>553</v>
      </c>
      <c r="D82" s="1025" t="s">
        <v>566</v>
      </c>
      <c r="E82" s="963"/>
      <c r="F82" s="229"/>
      <c r="G82" s="2707"/>
      <c r="H82" s="2509"/>
      <c r="I82" s="2509"/>
      <c r="J82" s="2509"/>
      <c r="K82" s="2509"/>
    </row>
    <row r="83" spans="2:11" ht="20.100000000000001" customHeight="1" x14ac:dyDescent="0.25">
      <c r="B83" s="1026"/>
      <c r="C83" s="1027" t="s">
        <v>553</v>
      </c>
      <c r="D83" s="1025" t="s">
        <v>30</v>
      </c>
      <c r="E83" s="963"/>
      <c r="F83" s="229"/>
      <c r="G83" s="2707"/>
      <c r="H83" s="2509"/>
      <c r="I83" s="2509"/>
      <c r="J83" s="2509"/>
      <c r="K83" s="2509"/>
    </row>
    <row r="84" spans="2:11" ht="20.100000000000001" customHeight="1" x14ac:dyDescent="0.25">
      <c r="B84" s="1026"/>
      <c r="C84" s="1027" t="s">
        <v>567</v>
      </c>
      <c r="D84" s="1025" t="s">
        <v>373</v>
      </c>
      <c r="E84" s="963"/>
      <c r="F84" s="229"/>
      <c r="G84" s="2707"/>
      <c r="H84" s="2509"/>
      <c r="I84" s="2509"/>
      <c r="J84" s="2509"/>
      <c r="K84" s="2509"/>
    </row>
    <row r="85" spans="2:11" ht="20.100000000000001" customHeight="1" thickBot="1" x14ac:dyDescent="0.3">
      <c r="B85" s="2708"/>
      <c r="C85" s="2709"/>
      <c r="D85" s="1025" t="s">
        <v>107</v>
      </c>
      <c r="E85" s="963"/>
      <c r="F85" s="226"/>
      <c r="G85" s="2571"/>
      <c r="H85" s="2495"/>
      <c r="I85" s="2495"/>
      <c r="J85" s="2495"/>
      <c r="K85" s="2495"/>
    </row>
    <row r="86" spans="2:11" ht="20.100000000000001" customHeight="1" x14ac:dyDescent="0.25">
      <c r="B86" s="2532" t="s">
        <v>75</v>
      </c>
      <c r="C86" s="2669"/>
      <c r="D86" s="1025" t="s">
        <v>109</v>
      </c>
      <c r="E86" s="962"/>
      <c r="F86" s="226"/>
      <c r="G86" s="2571"/>
      <c r="H86" s="2495"/>
      <c r="I86" s="2495"/>
      <c r="J86" s="2495"/>
      <c r="K86" s="2495"/>
    </row>
    <row r="87" spans="2:11" ht="20.100000000000001" customHeight="1" x14ac:dyDescent="0.25">
      <c r="B87" s="2620" t="s">
        <v>76</v>
      </c>
      <c r="C87" s="2571"/>
      <c r="D87" s="1025" t="s">
        <v>77</v>
      </c>
      <c r="E87" s="963"/>
      <c r="F87" s="229"/>
      <c r="G87" s="2571"/>
      <c r="H87" s="2495"/>
      <c r="I87" s="2495"/>
      <c r="J87" s="2495"/>
      <c r="K87" s="2495"/>
    </row>
    <row r="88" spans="2:11" ht="20.100000000000001" customHeight="1" thickBot="1" x14ac:dyDescent="0.3">
      <c r="B88" s="2529"/>
      <c r="C88" s="2664"/>
      <c r="D88" s="1025" t="s">
        <v>78</v>
      </c>
      <c r="E88" s="963"/>
      <c r="F88" s="226"/>
      <c r="G88" s="2571"/>
      <c r="H88" s="2495"/>
      <c r="I88" s="2495"/>
      <c r="J88" s="2495"/>
      <c r="K88" s="2495"/>
    </row>
    <row r="89" spans="2:11" ht="20.100000000000001" customHeight="1" thickBot="1" x14ac:dyDescent="0.3">
      <c r="B89" s="1040" t="s">
        <v>79</v>
      </c>
      <c r="C89" s="1041"/>
      <c r="D89" s="1025" t="s">
        <v>1</v>
      </c>
      <c r="E89" s="963"/>
      <c r="F89" s="226"/>
      <c r="G89" s="2571"/>
      <c r="H89" s="2495"/>
      <c r="I89" s="2495"/>
      <c r="J89" s="2495"/>
      <c r="K89" s="2495"/>
    </row>
    <row r="90" spans="2:11" ht="20.100000000000001" customHeight="1" x14ac:dyDescent="0.25">
      <c r="B90" s="2620" t="s">
        <v>119</v>
      </c>
      <c r="C90" s="2571"/>
      <c r="D90" s="2621"/>
      <c r="E90" s="966"/>
      <c r="F90" s="132"/>
      <c r="G90" s="2571"/>
      <c r="H90" s="2495"/>
      <c r="I90" s="2495"/>
      <c r="J90" s="2495"/>
      <c r="K90" s="2495"/>
    </row>
    <row r="91" spans="2:11" ht="20.100000000000001" customHeight="1" x14ac:dyDescent="0.25">
      <c r="B91" s="2489"/>
      <c r="C91" s="2490"/>
      <c r="D91" s="2491"/>
      <c r="E91" s="967"/>
      <c r="F91" s="331"/>
      <c r="G91" s="2571"/>
      <c r="H91" s="2495"/>
      <c r="I91" s="2495"/>
      <c r="J91" s="2495"/>
      <c r="K91" s="2495"/>
    </row>
    <row r="92" spans="2:11" ht="20.100000000000001" customHeight="1" x14ac:dyDescent="0.25">
      <c r="B92" s="2489"/>
      <c r="C92" s="2490"/>
      <c r="D92" s="2491"/>
      <c r="E92" s="967"/>
      <c r="F92" s="331"/>
      <c r="G92" s="2571"/>
      <c r="H92" s="2495"/>
      <c r="I92" s="2495"/>
      <c r="J92" s="2495"/>
      <c r="K92" s="2495"/>
    </row>
    <row r="93" spans="2:11" ht="20.100000000000001" customHeight="1" thickBot="1" x14ac:dyDescent="0.3">
      <c r="B93" s="2492"/>
      <c r="C93" s="2493"/>
      <c r="D93" s="2494"/>
      <c r="E93" s="968"/>
      <c r="F93" s="330"/>
      <c r="G93" s="2571"/>
      <c r="H93" s="2495"/>
      <c r="I93" s="2495"/>
      <c r="J93" s="2495"/>
      <c r="K93" s="2495"/>
    </row>
    <row r="94" spans="2:11" ht="20.100000000000001" customHeight="1" thickBot="1" x14ac:dyDescent="0.4">
      <c r="B94" s="2622" t="s">
        <v>503</v>
      </c>
      <c r="C94" s="2623"/>
      <c r="D94" s="2624"/>
      <c r="E94" s="973"/>
      <c r="F94" s="2605" t="s">
        <v>495</v>
      </c>
      <c r="G94" s="2495"/>
      <c r="H94" s="2495"/>
      <c r="I94" s="979" t="s">
        <v>86</v>
      </c>
      <c r="J94" s="243"/>
      <c r="K94" s="1095" t="s">
        <v>614</v>
      </c>
    </row>
    <row r="95" spans="2:11" ht="5.0999999999999996" customHeight="1" thickBot="1" x14ac:dyDescent="0.3">
      <c r="B95" s="679"/>
      <c r="C95" s="679"/>
      <c r="D95" s="680"/>
      <c r="E95" s="971"/>
      <c r="F95" s="681"/>
      <c r="G95" s="1050"/>
      <c r="H95" s="1050"/>
      <c r="I95" s="10"/>
      <c r="J95" s="162"/>
    </row>
    <row r="96" spans="2:11" ht="20.100000000000001" customHeight="1" thickBot="1" x14ac:dyDescent="0.3">
      <c r="B96" s="2543" t="s">
        <v>92</v>
      </c>
      <c r="C96" s="2544"/>
      <c r="D96" s="2544"/>
      <c r="E96" s="2544"/>
      <c r="F96" s="2544"/>
      <c r="G96" s="2544"/>
      <c r="H96" s="2544"/>
      <c r="I96" s="2545"/>
      <c r="J96" s="243"/>
    </row>
    <row r="97" spans="2:13" ht="15" customHeight="1" x14ac:dyDescent="0.25">
      <c r="B97" s="679"/>
      <c r="C97" s="679"/>
      <c r="D97" s="680"/>
      <c r="E97" s="676"/>
      <c r="F97" s="681"/>
      <c r="G97" s="1050"/>
      <c r="H97" s="1050"/>
      <c r="I97" s="10"/>
      <c r="J97" s="162"/>
    </row>
    <row r="98" spans="2:13" ht="15" customHeight="1" thickBot="1" x14ac:dyDescent="0.3">
      <c r="B98" s="1037" t="s">
        <v>651</v>
      </c>
    </row>
    <row r="99" spans="2:13" ht="15" customHeight="1" thickBot="1" x14ac:dyDescent="0.3">
      <c r="B99" s="1047" t="s">
        <v>88</v>
      </c>
      <c r="C99" s="1048"/>
      <c r="D99" s="70" t="s">
        <v>80</v>
      </c>
      <c r="E99" s="92" t="s">
        <v>71</v>
      </c>
      <c r="F99" s="71" t="s">
        <v>81</v>
      </c>
    </row>
    <row r="100" spans="2:13" ht="20.100000000000001" customHeight="1" x14ac:dyDescent="0.25">
      <c r="B100" s="1045"/>
      <c r="C100" s="60"/>
      <c r="D100" s="1029"/>
      <c r="E100" s="233"/>
      <c r="F100" s="231"/>
    </row>
    <row r="101" spans="2:13" ht="20.100000000000001" customHeight="1" x14ac:dyDescent="0.25">
      <c r="B101" s="1039"/>
      <c r="C101" s="1068"/>
      <c r="D101" s="1028"/>
      <c r="E101" s="211"/>
      <c r="F101" s="226"/>
    </row>
    <row r="102" spans="2:13" ht="20.100000000000001" customHeight="1" thickBot="1" x14ac:dyDescent="0.3">
      <c r="B102" s="1036"/>
      <c r="C102" s="1072"/>
      <c r="D102" s="23"/>
      <c r="E102" s="235"/>
      <c r="F102" s="330"/>
    </row>
    <row r="103" spans="2:13" ht="20.100000000000001" customHeight="1" thickBot="1" x14ac:dyDescent="0.4">
      <c r="B103" s="2622" t="s">
        <v>502</v>
      </c>
      <c r="C103" s="2623"/>
      <c r="D103" s="2624"/>
      <c r="E103" s="442"/>
      <c r="F103" s="2605" t="s">
        <v>495</v>
      </c>
      <c r="G103" s="2495"/>
      <c r="H103" s="2495"/>
      <c r="I103" s="979" t="s">
        <v>86</v>
      </c>
      <c r="J103" s="243"/>
      <c r="K103" s="1095" t="s">
        <v>613</v>
      </c>
    </row>
    <row r="104" spans="2:13" ht="5.0999999999999996" customHeight="1" thickBot="1" x14ac:dyDescent="0.3">
      <c r="B104" s="679"/>
      <c r="C104" s="679"/>
      <c r="D104" s="679"/>
      <c r="E104" s="676"/>
      <c r="J104" s="162"/>
    </row>
    <row r="105" spans="2:13" ht="20.100000000000001" customHeight="1" thickBot="1" x14ac:dyDescent="0.3">
      <c r="B105" s="2543" t="s">
        <v>92</v>
      </c>
      <c r="C105" s="2544"/>
      <c r="D105" s="2544"/>
      <c r="E105" s="2544"/>
      <c r="F105" s="2544"/>
      <c r="G105" s="2544"/>
      <c r="H105" s="2544"/>
      <c r="I105" s="2545"/>
      <c r="J105" s="243"/>
      <c r="M105"/>
    </row>
    <row r="106" spans="2:13" ht="15" customHeight="1" x14ac:dyDescent="0.25">
      <c r="I106" s="10"/>
      <c r="J106" s="162"/>
    </row>
    <row r="107" spans="2:13" ht="15" customHeight="1" thickBot="1" x14ac:dyDescent="0.3">
      <c r="B107" s="1037" t="s">
        <v>652</v>
      </c>
      <c r="I107" s="10"/>
      <c r="J107" s="162"/>
    </row>
    <row r="108" spans="2:13" ht="15" customHeight="1" thickBot="1" x14ac:dyDescent="0.3">
      <c r="B108" s="2625" t="s">
        <v>111</v>
      </c>
      <c r="C108" s="2626"/>
      <c r="D108" s="2626"/>
      <c r="E108" s="944" t="s">
        <v>71</v>
      </c>
      <c r="I108" s="10"/>
      <c r="J108" s="162"/>
    </row>
    <row r="109" spans="2:13" ht="20.100000000000001" customHeight="1" x14ac:dyDescent="0.25">
      <c r="B109" s="2610" t="s">
        <v>0</v>
      </c>
      <c r="C109" s="2611"/>
      <c r="D109" s="2611"/>
      <c r="E109" s="63"/>
      <c r="I109" s="10"/>
      <c r="J109" s="162"/>
    </row>
    <row r="110" spans="2:13" ht="20.100000000000001" customHeight="1" thickBot="1" x14ac:dyDescent="0.3">
      <c r="B110" s="2612" t="s">
        <v>1</v>
      </c>
      <c r="C110" s="2613"/>
      <c r="D110" s="2613"/>
      <c r="E110" s="55"/>
      <c r="I110" s="10"/>
      <c r="J110" s="162"/>
    </row>
    <row r="111" spans="2:13" ht="20.100000000000001" customHeight="1" thickBot="1" x14ac:dyDescent="0.4">
      <c r="B111" s="2614" t="s">
        <v>111</v>
      </c>
      <c r="C111" s="2615"/>
      <c r="D111" s="2615"/>
      <c r="E111" s="1033"/>
      <c r="F111" s="2605" t="s">
        <v>495</v>
      </c>
      <c r="G111" s="2495"/>
      <c r="H111" s="2495"/>
      <c r="I111" s="979" t="s">
        <v>86</v>
      </c>
      <c r="J111" s="243"/>
      <c r="K111" s="1095" t="s">
        <v>612</v>
      </c>
    </row>
    <row r="112" spans="2:13" ht="5.0999999999999996" customHeight="1" thickBot="1" x14ac:dyDescent="0.3">
      <c r="B112" s="674"/>
      <c r="C112" s="674"/>
      <c r="D112" s="674"/>
      <c r="I112" s="10"/>
      <c r="J112" s="162"/>
    </row>
    <row r="113" spans="2:13" ht="20.100000000000001" customHeight="1" thickBot="1" x14ac:dyDescent="0.3">
      <c r="B113" s="2543" t="s">
        <v>674</v>
      </c>
      <c r="C113" s="2544"/>
      <c r="D113" s="2544"/>
      <c r="E113" s="2544"/>
      <c r="F113" s="2544"/>
      <c r="G113" s="2544"/>
      <c r="H113" s="2544"/>
      <c r="I113" s="2545"/>
      <c r="J113" s="243"/>
    </row>
    <row r="114" spans="2:13" ht="9.9499999999999993" customHeight="1" x14ac:dyDescent="0.25">
      <c r="B114" s="2703" t="s">
        <v>673</v>
      </c>
      <c r="C114" s="2703"/>
      <c r="D114" s="2703"/>
      <c r="E114" s="2703"/>
      <c r="F114" s="2703"/>
      <c r="G114" s="2703"/>
      <c r="H114" s="2703"/>
      <c r="I114" s="2703"/>
      <c r="J114" s="2703"/>
      <c r="K114" s="2703"/>
      <c r="L114" s="2703"/>
      <c r="M114" s="1163"/>
    </row>
    <row r="115" spans="2:13" ht="5.0999999999999996" customHeight="1" thickBot="1" x14ac:dyDescent="0.3">
      <c r="B115" s="2643"/>
      <c r="C115" s="2643"/>
      <c r="D115" s="2643"/>
      <c r="E115" s="2643"/>
      <c r="F115" s="982"/>
      <c r="G115" s="982"/>
      <c r="H115" s="982"/>
      <c r="I115" s="982"/>
      <c r="J115" s="997"/>
    </row>
    <row r="116" spans="2:13" ht="15" customHeight="1" thickBot="1" x14ac:dyDescent="0.35">
      <c r="B116" s="2687" t="s">
        <v>676</v>
      </c>
      <c r="C116" s="2688"/>
      <c r="D116" s="2688"/>
      <c r="E116" s="2688"/>
      <c r="F116" s="2688"/>
      <c r="G116" s="2689"/>
      <c r="H116" s="1199" t="s">
        <v>675</v>
      </c>
      <c r="I116" s="1182"/>
      <c r="J116"/>
    </row>
    <row r="117" spans="2:13" s="1113" customFormat="1" ht="9.9499999999999993" customHeight="1" x14ac:dyDescent="0.25">
      <c r="B117" s="2690" t="s">
        <v>653</v>
      </c>
      <c r="C117" s="2690"/>
      <c r="D117" s="2690"/>
      <c r="E117" s="2690"/>
      <c r="F117" s="2690"/>
      <c r="G117" s="2690"/>
      <c r="H117" s="2690"/>
      <c r="I117" s="10"/>
      <c r="J117" s="183"/>
      <c r="M117" s="1119"/>
    </row>
    <row r="118" spans="2:13" s="1113" customFormat="1" ht="9.9499999999999993" customHeight="1" thickBot="1" x14ac:dyDescent="0.3">
      <c r="B118" s="2690" t="s">
        <v>681</v>
      </c>
      <c r="C118" s="2690"/>
      <c r="D118" s="2690"/>
      <c r="E118" s="2690"/>
      <c r="F118" s="2690"/>
      <c r="G118" s="2690"/>
      <c r="H118" s="1183"/>
      <c r="I118" s="10"/>
      <c r="J118" s="183"/>
    </row>
    <row r="119" spans="2:13" s="1113" customFormat="1" ht="20.100000000000001" customHeight="1" thickBot="1" x14ac:dyDescent="0.3">
      <c r="B119" s="1203" t="s">
        <v>677</v>
      </c>
      <c r="C119" s="1203"/>
      <c r="D119" s="1203"/>
      <c r="E119" s="1203"/>
      <c r="F119" s="1203"/>
      <c r="G119" s="1203"/>
      <c r="H119" s="1200"/>
      <c r="I119" s="1190"/>
      <c r="J119"/>
    </row>
    <row r="120" spans="2:13" s="1113" customFormat="1" ht="9.9499999999999993" customHeight="1" x14ac:dyDescent="0.25">
      <c r="B120" s="1203"/>
      <c r="C120" s="1203"/>
      <c r="D120" s="1203"/>
      <c r="E120" s="1203"/>
      <c r="F120" s="1203"/>
      <c r="G120" s="1203"/>
      <c r="H120" s="1186"/>
      <c r="I120" s="10"/>
      <c r="J120" s="1187"/>
    </row>
    <row r="121" spans="2:13" s="1113" customFormat="1" ht="20.100000000000001" customHeight="1" x14ac:dyDescent="0.25">
      <c r="B121" s="2705" t="s">
        <v>678</v>
      </c>
      <c r="C121" s="2705"/>
      <c r="D121" s="2705"/>
      <c r="E121" s="2705"/>
      <c r="F121" s="2705"/>
      <c r="G121" s="2705"/>
      <c r="H121" s="2705"/>
      <c r="I121" s="10"/>
      <c r="J121"/>
    </row>
    <row r="122" spans="2:13" s="1113" customFormat="1" ht="9.9499999999999993" customHeight="1" x14ac:dyDescent="0.25">
      <c r="B122" s="2690" t="s">
        <v>680</v>
      </c>
      <c r="C122" s="2690"/>
      <c r="D122" s="2690"/>
      <c r="E122" s="2690"/>
      <c r="F122" s="2690"/>
      <c r="G122" s="2690"/>
      <c r="H122"/>
      <c r="I122" s="10"/>
      <c r="J122"/>
    </row>
    <row r="123" spans="2:13" s="1113" customFormat="1" ht="9.9499999999999993" customHeight="1" x14ac:dyDescent="0.25">
      <c r="B123" s="1201"/>
      <c r="C123" s="1201"/>
      <c r="D123" s="1201"/>
      <c r="E123" s="1201"/>
      <c r="F123" s="1201"/>
      <c r="G123" s="1201"/>
      <c r="H123" s="1202"/>
      <c r="I123" s="10"/>
      <c r="J123" s="1187"/>
    </row>
    <row r="124" spans="2:13" s="1113" customFormat="1" ht="20.100000000000001" customHeight="1" x14ac:dyDescent="0.25">
      <c r="B124" s="2706" t="s">
        <v>679</v>
      </c>
      <c r="C124" s="2706"/>
      <c r="D124" s="2706"/>
      <c r="E124" s="2706"/>
      <c r="F124" s="2706"/>
      <c r="G124" s="2706"/>
      <c r="H124" s="2706"/>
      <c r="I124" s="10"/>
      <c r="J124" s="183"/>
    </row>
    <row r="125" spans="2:13" s="1113" customFormat="1" ht="15" customHeight="1" x14ac:dyDescent="0.25">
      <c r="B125" s="2704"/>
      <c r="C125" s="2704"/>
      <c r="D125" s="2704"/>
      <c r="E125" s="2704"/>
      <c r="F125" s="2704"/>
      <c r="G125" s="2704"/>
      <c r="H125" s="2704"/>
      <c r="I125" s="10"/>
      <c r="J125" s="162"/>
    </row>
    <row r="126" spans="2:13" s="1113" customFormat="1" ht="15" customHeight="1" x14ac:dyDescent="0.25">
      <c r="B126" s="1184"/>
      <c r="C126" s="1184"/>
      <c r="D126" s="1184"/>
      <c r="E126" s="1184"/>
      <c r="F126" s="1184"/>
      <c r="G126" s="1184"/>
      <c r="H126" s="1184"/>
      <c r="I126" s="10"/>
      <c r="J126" s="162"/>
    </row>
    <row r="127" spans="2:13" s="1113" customFormat="1" ht="15" customHeight="1" x14ac:dyDescent="0.25">
      <c r="B127" s="1184"/>
      <c r="C127" s="1184"/>
      <c r="D127" s="1184"/>
      <c r="E127" s="1184"/>
      <c r="F127" s="1184"/>
      <c r="G127" s="1184"/>
      <c r="H127" s="1184"/>
      <c r="I127" s="10"/>
      <c r="J127" s="162"/>
    </row>
    <row r="128" spans="2:13" s="1113" customFormat="1" ht="15" customHeight="1" x14ac:dyDescent="0.25">
      <c r="B128" s="1184"/>
      <c r="C128" s="1184"/>
      <c r="D128" s="1184"/>
      <c r="E128" s="1184"/>
      <c r="F128" s="1184"/>
      <c r="G128" s="1184"/>
      <c r="H128" s="1184"/>
      <c r="I128" s="10"/>
      <c r="J128" s="162"/>
    </row>
    <row r="129" spans="2:11" ht="15" customHeight="1" x14ac:dyDescent="0.25">
      <c r="F129" s="380" t="s">
        <v>347</v>
      </c>
      <c r="J129" s="1032" t="s">
        <v>134</v>
      </c>
    </row>
    <row r="131" spans="2:11" ht="18.75" x14ac:dyDescent="0.3">
      <c r="B131" s="159" t="s">
        <v>646</v>
      </c>
      <c r="C131" s="159"/>
      <c r="D131" s="159"/>
      <c r="E131" s="159"/>
      <c r="F131" s="1113"/>
      <c r="G131" s="1113"/>
      <c r="H131" s="1113"/>
      <c r="I131" s="1113"/>
      <c r="J131" s="1113"/>
      <c r="K131" s="1113"/>
    </row>
    <row r="132" spans="2:11" ht="5.0999999999999996" customHeight="1" x14ac:dyDescent="0.25">
      <c r="B132" s="1113"/>
      <c r="C132" s="1113"/>
      <c r="D132" s="1113"/>
      <c r="E132" s="1113"/>
      <c r="F132" s="1113"/>
      <c r="G132" s="1113"/>
      <c r="H132" s="1113"/>
      <c r="I132" s="1113"/>
      <c r="J132" s="1113"/>
      <c r="K132" s="1113"/>
    </row>
    <row r="133" spans="2:11" s="1113" customFormat="1" ht="15" customHeight="1" x14ac:dyDescent="0.25">
      <c r="B133" s="1113" t="s">
        <v>647</v>
      </c>
    </row>
    <row r="134" spans="2:11" s="1113" customFormat="1" ht="15" customHeight="1" x14ac:dyDescent="0.25">
      <c r="B134" s="1113" t="s">
        <v>648</v>
      </c>
    </row>
    <row r="135" spans="2:11" s="1113" customFormat="1" ht="15" customHeight="1" x14ac:dyDescent="0.25">
      <c r="C135" s="1113" t="s">
        <v>668</v>
      </c>
    </row>
    <row r="136" spans="2:11" s="1113" customFormat="1" ht="15" customHeight="1" x14ac:dyDescent="0.25">
      <c r="C136" s="1113" t="s">
        <v>667</v>
      </c>
    </row>
    <row r="137" spans="2:11" s="1113" customFormat="1" ht="15" customHeight="1" x14ac:dyDescent="0.25">
      <c r="C137" s="1113" t="s">
        <v>669</v>
      </c>
    </row>
    <row r="138" spans="2:11" s="1113" customFormat="1" ht="9.9499999999999993" customHeight="1" x14ac:dyDescent="0.25"/>
    <row r="139" spans="2:11" s="1113" customFormat="1" ht="9.9499999999999993" customHeight="1" x14ac:dyDescent="0.25"/>
    <row r="140" spans="2:11" s="1113" customFormat="1" ht="9.9499999999999993" customHeight="1" thickBot="1" x14ac:dyDescent="0.3"/>
    <row r="141" spans="2:11" s="1113" customFormat="1" ht="15" customHeight="1" thickBot="1" x14ac:dyDescent="0.3">
      <c r="B141" s="2694" t="s">
        <v>46</v>
      </c>
      <c r="C141" s="2695"/>
      <c r="D141" s="2695"/>
      <c r="E141" s="1080"/>
      <c r="F141" s="990" t="s">
        <v>71</v>
      </c>
      <c r="G141" s="1131"/>
      <c r="H141" s="1131"/>
      <c r="I141" s="1131"/>
      <c r="J141" s="1131"/>
      <c r="K141" s="1131"/>
    </row>
    <row r="142" spans="2:11" s="1113" customFormat="1" ht="20.100000000000001" customHeight="1" x14ac:dyDescent="0.25">
      <c r="B142" s="2696" t="s">
        <v>521</v>
      </c>
      <c r="C142" s="2697"/>
      <c r="D142" s="2697"/>
      <c r="E142" s="1079"/>
      <c r="F142" s="991"/>
      <c r="G142" s="1128" t="s">
        <v>587</v>
      </c>
      <c r="H142" s="1128"/>
      <c r="I142" s="1128"/>
      <c r="J142" s="1128"/>
      <c r="K142" s="1128"/>
    </row>
    <row r="143" spans="2:11" s="1113" customFormat="1" ht="20.100000000000001" customHeight="1" thickBot="1" x14ac:dyDescent="0.3">
      <c r="B143" s="2698" t="s">
        <v>662</v>
      </c>
      <c r="C143" s="2699"/>
      <c r="D143" s="2699"/>
      <c r="E143" s="986" t="s">
        <v>85</v>
      </c>
      <c r="F143" s="992"/>
      <c r="G143" s="1131" t="s">
        <v>666</v>
      </c>
      <c r="H143" s="1131"/>
      <c r="I143" s="1131"/>
      <c r="J143" s="1131"/>
      <c r="K143" s="1131"/>
    </row>
    <row r="144" spans="2:11" s="1113" customFormat="1" ht="20.100000000000001" customHeight="1" thickBot="1" x14ac:dyDescent="0.3">
      <c r="B144" s="2638" t="s">
        <v>663</v>
      </c>
      <c r="C144" s="2639"/>
      <c r="D144" s="2639"/>
      <c r="E144" s="989" t="s">
        <v>513</v>
      </c>
      <c r="F144" s="995"/>
      <c r="G144" s="1131"/>
      <c r="H144" s="1131"/>
      <c r="I144" s="1131"/>
      <c r="J144" s="1131"/>
      <c r="K144" s="1131"/>
    </row>
    <row r="145" spans="2:11" s="1113" customFormat="1" ht="5.0999999999999996" customHeight="1" x14ac:dyDescent="0.25">
      <c r="B145" s="1127"/>
      <c r="C145" s="1127"/>
      <c r="D145" s="1127"/>
      <c r="E145" s="1119"/>
      <c r="F145" s="1195"/>
      <c r="G145" s="1131"/>
      <c r="H145" s="1134"/>
      <c r="I145" s="1134"/>
      <c r="J145" s="1134"/>
      <c r="K145" s="1134"/>
    </row>
    <row r="146" spans="2:11" s="1113" customFormat="1" ht="15" customHeight="1" x14ac:dyDescent="0.25">
      <c r="B146" s="2659" t="s">
        <v>664</v>
      </c>
      <c r="C146" s="2659"/>
      <c r="D146" s="2659"/>
      <c r="E146" s="2659"/>
      <c r="F146" s="1194"/>
      <c r="G146" s="1128"/>
      <c r="H146" s="1128"/>
      <c r="I146" s="1128"/>
      <c r="J146" s="1128"/>
      <c r="K146" s="1128"/>
    </row>
    <row r="147" spans="2:11" s="1113" customFormat="1" ht="20.100000000000001" customHeight="1" x14ac:dyDescent="0.25">
      <c r="B147" s="2590"/>
      <c r="C147" s="2590"/>
      <c r="D147" s="2590"/>
      <c r="E147" s="1107"/>
      <c r="F147" s="1193"/>
      <c r="G147" s="1128"/>
      <c r="H147" s="1128"/>
      <c r="I147" s="1128"/>
      <c r="J147" s="1128"/>
      <c r="K147" s="1128"/>
    </row>
    <row r="148" spans="2:11" s="1113" customFormat="1" ht="20.100000000000001" customHeight="1" x14ac:dyDescent="0.25">
      <c r="B148" s="2590"/>
      <c r="C148" s="2590"/>
      <c r="D148" s="2590"/>
      <c r="E148" s="1107"/>
      <c r="F148" s="1193"/>
      <c r="G148" s="1128"/>
      <c r="H148" s="1128"/>
      <c r="I148" s="1128"/>
      <c r="J148" s="1128"/>
      <c r="K148" s="1128"/>
    </row>
    <row r="149" spans="2:11" s="1113" customFormat="1" ht="20.100000000000001" customHeight="1" x14ac:dyDescent="0.25">
      <c r="B149" s="2590"/>
      <c r="C149" s="2590"/>
      <c r="D149" s="2590"/>
      <c r="E149" s="1107"/>
      <c r="F149" s="1193"/>
      <c r="G149" s="1128"/>
      <c r="H149" s="1128"/>
      <c r="I149" s="1128"/>
      <c r="J149" s="1128"/>
      <c r="K149" s="1128"/>
    </row>
    <row r="150" spans="2:11" s="1113" customFormat="1" ht="20.100000000000001" customHeight="1" thickBot="1" x14ac:dyDescent="0.3">
      <c r="B150" s="2590"/>
      <c r="C150" s="2590"/>
      <c r="D150" s="2590"/>
      <c r="E150" s="1107"/>
      <c r="F150" s="1193"/>
      <c r="G150" s="1128"/>
      <c r="H150" s="1128"/>
      <c r="I150" s="1128"/>
      <c r="J150" s="1128"/>
      <c r="K150" s="1128"/>
    </row>
    <row r="151" spans="2:11" s="1113" customFormat="1" ht="20.100000000000001" customHeight="1" thickBot="1" x14ac:dyDescent="0.3">
      <c r="B151" s="2529" t="s">
        <v>665</v>
      </c>
      <c r="C151" s="2664"/>
      <c r="D151" s="2664"/>
      <c r="E151" s="2665"/>
      <c r="F151" s="995"/>
      <c r="G151" s="1128" t="s">
        <v>588</v>
      </c>
      <c r="H151" s="1128"/>
      <c r="I151" s="1128"/>
      <c r="J151" s="1128"/>
      <c r="K151" s="1128"/>
    </row>
    <row r="152" spans="2:11" s="1113" customFormat="1" ht="5.0999999999999996" customHeight="1" thickBot="1" x14ac:dyDescent="0.3">
      <c r="B152" s="1153"/>
      <c r="C152" s="1130"/>
      <c r="D152" s="1130"/>
      <c r="E152" s="1119"/>
      <c r="F152" s="1149"/>
      <c r="G152" s="1131"/>
      <c r="H152" s="1131"/>
      <c r="I152" s="1131"/>
      <c r="J152" s="1131"/>
      <c r="K152" s="1131"/>
    </row>
    <row r="153" spans="2:11" s="1113" customFormat="1" ht="20.100000000000001" customHeight="1" thickBot="1" x14ac:dyDescent="0.35">
      <c r="B153" s="2691" t="s">
        <v>529</v>
      </c>
      <c r="C153" s="2692"/>
      <c r="D153" s="2693"/>
      <c r="E153" s="987" t="s">
        <v>513</v>
      </c>
      <c r="F153" s="996"/>
      <c r="G153" s="1128" t="s">
        <v>589</v>
      </c>
      <c r="H153" s="1128"/>
      <c r="I153" s="1128"/>
      <c r="J153" s="1128"/>
      <c r="K153" s="1128"/>
    </row>
    <row r="154" spans="2:11" s="1113" customFormat="1" ht="9.9499999999999993" customHeight="1" x14ac:dyDescent="0.25">
      <c r="B154" s="885"/>
      <c r="C154" s="885"/>
      <c r="D154" s="885"/>
      <c r="G154" s="1134"/>
      <c r="H154" s="1134"/>
      <c r="I154" s="1134"/>
      <c r="J154" s="1134"/>
      <c r="K154" s="1134"/>
    </row>
    <row r="155" spans="2:11" s="1113" customFormat="1" ht="9.9499999999999993" customHeight="1" x14ac:dyDescent="0.25">
      <c r="B155" s="885"/>
      <c r="C155" s="885"/>
      <c r="D155" s="885"/>
      <c r="G155" s="1134"/>
      <c r="H155" s="1134"/>
      <c r="I155" s="1134"/>
      <c r="J155" s="1134"/>
      <c r="K155" s="1134"/>
    </row>
    <row r="156" spans="2:11" s="1113" customFormat="1" ht="9.9499999999999993" customHeight="1" x14ac:dyDescent="0.25"/>
    <row r="157" spans="2:11" s="1113" customFormat="1" ht="9.9499999999999993" customHeight="1" thickBot="1" x14ac:dyDescent="0.3"/>
    <row r="158" spans="2:11" ht="15.75" thickBot="1" x14ac:dyDescent="0.3">
      <c r="B158" s="1146" t="s">
        <v>519</v>
      </c>
      <c r="C158" s="1147"/>
      <c r="D158" s="1147"/>
      <c r="E158" s="1080"/>
      <c r="F158" s="990" t="s">
        <v>71</v>
      </c>
      <c r="G158" s="1131"/>
      <c r="H158" s="1131"/>
      <c r="I158" s="1131"/>
      <c r="J158" s="1131"/>
      <c r="K158" s="1131"/>
    </row>
    <row r="159" spans="2:11" ht="20.100000000000001" customHeight="1" x14ac:dyDescent="0.25">
      <c r="B159" s="1135" t="s">
        <v>521</v>
      </c>
      <c r="C159" s="1136"/>
      <c r="D159" s="1136"/>
      <c r="E159" s="1079"/>
      <c r="F159" s="991"/>
      <c r="G159" s="1128" t="s">
        <v>583</v>
      </c>
      <c r="H159" s="1128"/>
      <c r="I159" s="1128"/>
      <c r="J159" s="1128"/>
      <c r="K159" s="1128"/>
    </row>
    <row r="160" spans="2:11" ht="20.100000000000001" customHeight="1" thickBot="1" x14ac:dyDescent="0.3">
      <c r="B160" s="1196" t="s">
        <v>522</v>
      </c>
      <c r="C160" s="1197"/>
      <c r="D160" s="1197"/>
      <c r="E160" s="986" t="s">
        <v>85</v>
      </c>
      <c r="F160" s="992"/>
      <c r="G160" s="1131" t="s">
        <v>596</v>
      </c>
      <c r="H160" s="1131"/>
      <c r="I160" s="1131"/>
      <c r="J160" s="1131"/>
      <c r="K160" s="1131"/>
    </row>
    <row r="161" spans="2:11" ht="20.100000000000001" customHeight="1" thickBot="1" x14ac:dyDescent="0.3">
      <c r="B161" s="1125" t="s">
        <v>530</v>
      </c>
      <c r="C161" s="1126"/>
      <c r="D161" s="1126"/>
      <c r="E161" s="989" t="s">
        <v>513</v>
      </c>
      <c r="F161" s="995"/>
      <c r="G161" s="1131"/>
      <c r="H161" s="1131"/>
      <c r="I161" s="1131"/>
      <c r="J161" s="1131"/>
      <c r="K161" s="1131"/>
    </row>
    <row r="162" spans="2:11" ht="5.0999999999999996" customHeight="1" x14ac:dyDescent="0.25">
      <c r="B162" s="1127"/>
      <c r="C162" s="1127"/>
      <c r="D162" s="1127"/>
      <c r="E162" s="1119"/>
      <c r="F162" s="1195"/>
      <c r="G162" s="1131"/>
      <c r="H162" s="1134"/>
      <c r="I162" s="1134"/>
      <c r="J162" s="1134"/>
      <c r="K162" s="1134"/>
    </row>
    <row r="163" spans="2:11" ht="11.1" customHeight="1" x14ac:dyDescent="0.25">
      <c r="B163" s="2659" t="s">
        <v>661</v>
      </c>
      <c r="C163" s="2659"/>
      <c r="D163" s="2659"/>
      <c r="E163" s="2659"/>
      <c r="F163" s="1194"/>
      <c r="G163" s="1128"/>
      <c r="H163" s="1128"/>
      <c r="I163" s="1128"/>
      <c r="J163" s="1128"/>
      <c r="K163" s="1128"/>
    </row>
    <row r="164" spans="2:11" s="1113" customFormat="1" ht="18.75" customHeight="1" x14ac:dyDescent="0.25">
      <c r="B164" s="2590"/>
      <c r="C164" s="2590"/>
      <c r="D164" s="2590"/>
      <c r="E164" s="1107"/>
      <c r="F164" s="1193"/>
      <c r="G164" s="1128"/>
      <c r="H164" s="1128"/>
      <c r="I164" s="1128"/>
      <c r="J164" s="1128"/>
      <c r="K164" s="1128"/>
    </row>
    <row r="165" spans="2:11" s="1113" customFormat="1" ht="18.75" customHeight="1" x14ac:dyDescent="0.25">
      <c r="B165" s="2590"/>
      <c r="C165" s="2590"/>
      <c r="D165" s="2590"/>
      <c r="E165" s="1107"/>
      <c r="F165" s="1193"/>
      <c r="G165" s="1128"/>
      <c r="H165" s="1128"/>
      <c r="I165" s="1128"/>
      <c r="J165" s="1128"/>
      <c r="K165" s="1128"/>
    </row>
    <row r="166" spans="2:11" s="1113" customFormat="1" ht="18.75" customHeight="1" x14ac:dyDescent="0.25">
      <c r="B166" s="2590"/>
      <c r="C166" s="2590"/>
      <c r="D166" s="2590"/>
      <c r="E166" s="1107"/>
      <c r="F166" s="1193"/>
      <c r="G166" s="1128"/>
      <c r="H166" s="1128"/>
      <c r="I166" s="1128"/>
      <c r="J166" s="1128"/>
      <c r="K166" s="1128"/>
    </row>
    <row r="167" spans="2:11" s="1113" customFormat="1" ht="19.5" customHeight="1" thickBot="1" x14ac:dyDescent="0.3">
      <c r="B167" s="2590"/>
      <c r="C167" s="2590"/>
      <c r="D167" s="2590"/>
      <c r="E167" s="1107"/>
      <c r="F167" s="1193"/>
      <c r="G167" s="1128"/>
      <c r="H167" s="1128"/>
      <c r="I167" s="1128"/>
      <c r="J167" s="1128"/>
      <c r="K167" s="1128"/>
    </row>
    <row r="168" spans="2:11" s="1113" customFormat="1" ht="19.5" customHeight="1" thickBot="1" x14ac:dyDescent="0.3">
      <c r="B168" s="2529" t="s">
        <v>660</v>
      </c>
      <c r="C168" s="2664"/>
      <c r="D168" s="2664"/>
      <c r="E168" s="2665"/>
      <c r="F168" s="995"/>
      <c r="G168" s="1128" t="s">
        <v>584</v>
      </c>
      <c r="H168" s="1128"/>
      <c r="I168" s="1128"/>
      <c r="J168" s="1128"/>
      <c r="K168" s="1128"/>
    </row>
    <row r="169" spans="2:11" ht="5.0999999999999996" customHeight="1" thickBot="1" x14ac:dyDescent="0.3">
      <c r="B169" s="1153"/>
      <c r="C169" s="1130"/>
      <c r="D169" s="1130"/>
      <c r="E169" s="1119"/>
      <c r="F169" s="1149"/>
      <c r="G169" s="1131"/>
      <c r="H169" s="1131"/>
      <c r="I169" s="1131"/>
      <c r="J169" s="1131"/>
      <c r="K169" s="1131"/>
    </row>
    <row r="170" spans="2:11" ht="19.5" thickBot="1" x14ac:dyDescent="0.35">
      <c r="B170" s="2500" t="s">
        <v>524</v>
      </c>
      <c r="C170" s="2501"/>
      <c r="D170" s="2502"/>
      <c r="E170" s="987" t="s">
        <v>513</v>
      </c>
      <c r="F170" s="996"/>
      <c r="G170" s="1128" t="s">
        <v>586</v>
      </c>
      <c r="H170" s="1128"/>
      <c r="I170" s="1128"/>
      <c r="J170" s="1128"/>
      <c r="K170" s="1128"/>
    </row>
    <row r="171" spans="2:11" ht="9.9499999999999993" customHeight="1" x14ac:dyDescent="0.25">
      <c r="B171" s="885"/>
      <c r="C171" s="885"/>
      <c r="D171" s="885"/>
      <c r="E171" s="1113"/>
      <c r="F171" s="1113"/>
      <c r="G171" s="1134"/>
      <c r="H171" s="1134"/>
      <c r="I171" s="1134"/>
      <c r="J171" s="1134"/>
      <c r="K171" s="1134"/>
    </row>
    <row r="172" spans="2:11" s="1113" customFormat="1" ht="9.9499999999999993" customHeight="1" x14ac:dyDescent="0.25">
      <c r="B172" s="885"/>
      <c r="C172" s="885"/>
      <c r="D172" s="885"/>
      <c r="G172" s="1134"/>
      <c r="H172" s="1134"/>
      <c r="I172" s="1134"/>
      <c r="J172" s="1134"/>
      <c r="K172" s="1134"/>
    </row>
    <row r="173" spans="2:11" s="1113" customFormat="1" ht="9.9499999999999993" customHeight="1" x14ac:dyDescent="0.25">
      <c r="B173" s="885"/>
      <c r="C173" s="885"/>
      <c r="D173" s="885"/>
      <c r="G173" s="1134"/>
      <c r="H173" s="1134"/>
      <c r="I173" s="1134"/>
      <c r="J173" s="1134"/>
      <c r="K173" s="1134"/>
    </row>
    <row r="174" spans="2:11" s="1113" customFormat="1" ht="9.9499999999999993" customHeight="1" x14ac:dyDescent="0.25">
      <c r="B174" s="885"/>
      <c r="C174" s="885"/>
      <c r="D174" s="885"/>
      <c r="G174" s="1134"/>
      <c r="H174" s="1134"/>
      <c r="I174" s="1134"/>
      <c r="J174" s="1134"/>
      <c r="K174" s="1134"/>
    </row>
    <row r="175" spans="2:11" ht="9.9499999999999993" customHeight="1" thickBot="1" x14ac:dyDescent="0.3">
      <c r="B175" s="1130"/>
      <c r="C175" s="1130"/>
      <c r="D175" s="1130"/>
      <c r="E175" s="1113"/>
      <c r="F175" s="1113"/>
      <c r="G175" s="1113"/>
      <c r="H175" s="1113"/>
      <c r="I175" s="1113"/>
      <c r="J175" s="1113"/>
      <c r="K175" s="1113"/>
    </row>
    <row r="176" spans="2:11" ht="15.75" thickBot="1" x14ac:dyDescent="0.3">
      <c r="B176" s="1141" t="s">
        <v>670</v>
      </c>
      <c r="C176" s="1142"/>
      <c r="D176" s="1142"/>
      <c r="E176" s="1089"/>
      <c r="F176" s="1090" t="s">
        <v>71</v>
      </c>
      <c r="G176" s="1119"/>
      <c r="H176" s="1113"/>
      <c r="I176" s="1113"/>
      <c r="J176" s="1113"/>
      <c r="K176" s="1113"/>
    </row>
    <row r="177" spans="2:14" ht="20.100000000000001" customHeight="1" x14ac:dyDescent="0.25">
      <c r="B177" s="1135" t="s">
        <v>569</v>
      </c>
      <c r="C177" s="1136"/>
      <c r="D177" s="1136"/>
      <c r="E177" s="1079" t="s">
        <v>85</v>
      </c>
      <c r="F177" s="991"/>
      <c r="G177" s="1128" t="s">
        <v>579</v>
      </c>
      <c r="H177" s="1128"/>
      <c r="I177" s="1128"/>
      <c r="J177" s="1128"/>
      <c r="K177" s="1128"/>
    </row>
    <row r="178" spans="2:14" ht="20.100000000000001" customHeight="1" x14ac:dyDescent="0.25">
      <c r="B178" s="1137" t="s">
        <v>518</v>
      </c>
      <c r="C178" s="1138"/>
      <c r="D178" s="1138"/>
      <c r="E178" s="986" t="s">
        <v>85</v>
      </c>
      <c r="F178" s="992"/>
      <c r="G178" s="1131" t="s">
        <v>514</v>
      </c>
      <c r="H178" s="1131"/>
      <c r="I178" s="1131"/>
      <c r="J178" s="1131"/>
      <c r="K178" s="1131"/>
    </row>
    <row r="179" spans="2:14" ht="20.100000000000001" customHeight="1" thickBot="1" x14ac:dyDescent="0.3">
      <c r="B179" s="1139" t="s">
        <v>517</v>
      </c>
      <c r="C179" s="1140"/>
      <c r="D179" s="1140"/>
      <c r="E179" s="984" t="s">
        <v>85</v>
      </c>
      <c r="F179" s="993"/>
      <c r="G179" s="1131" t="s">
        <v>515</v>
      </c>
      <c r="H179" s="1131"/>
      <c r="I179" s="1131"/>
      <c r="J179" s="1131"/>
      <c r="K179" s="1131"/>
      <c r="N179"/>
    </row>
    <row r="180" spans="2:14" ht="20.100000000000001" customHeight="1" thickBot="1" x14ac:dyDescent="0.3">
      <c r="B180" s="1125" t="s">
        <v>570</v>
      </c>
      <c r="C180" s="1126"/>
      <c r="D180" s="1126"/>
      <c r="E180" s="989" t="s">
        <v>513</v>
      </c>
      <c r="F180" s="994"/>
      <c r="G180" s="1131"/>
      <c r="H180" s="1131"/>
      <c r="I180" s="1131"/>
      <c r="J180" s="1131"/>
      <c r="K180" s="1131"/>
    </row>
    <row r="181" spans="2:14" ht="5.0999999999999996" customHeight="1" x14ac:dyDescent="0.25">
      <c r="B181" s="1119"/>
      <c r="C181" s="1119"/>
      <c r="D181" s="1119"/>
      <c r="E181" s="1119"/>
      <c r="F181" s="1195"/>
      <c r="G181" s="1134"/>
      <c r="H181" s="1134"/>
      <c r="I181" s="1134"/>
      <c r="J181" s="1134"/>
      <c r="K181" s="1134"/>
    </row>
    <row r="182" spans="2:14" ht="9.9499999999999993" customHeight="1" x14ac:dyDescent="0.25">
      <c r="B182" s="2660" t="s">
        <v>577</v>
      </c>
      <c r="C182" s="2661"/>
      <c r="D182" s="2661"/>
      <c r="E182" s="2662"/>
      <c r="F182" s="1193"/>
      <c r="G182" s="1128"/>
      <c r="H182" s="1128"/>
      <c r="I182" s="1128"/>
      <c r="J182" s="1128"/>
      <c r="K182" s="1128"/>
    </row>
    <row r="183" spans="2:14" s="1113" customFormat="1" ht="20.100000000000001" customHeight="1" x14ac:dyDescent="0.3">
      <c r="B183" s="2590"/>
      <c r="C183" s="2590"/>
      <c r="D183" s="2590"/>
      <c r="E183" s="1192"/>
      <c r="F183" s="1193"/>
      <c r="G183" s="1128"/>
      <c r="H183" s="1128"/>
      <c r="I183" s="1128"/>
      <c r="J183" s="1128"/>
      <c r="K183" s="1128"/>
    </row>
    <row r="184" spans="2:14" s="1113" customFormat="1" ht="20.100000000000001" customHeight="1" x14ac:dyDescent="0.3">
      <c r="B184" s="2590"/>
      <c r="C184" s="2590"/>
      <c r="D184" s="2590"/>
      <c r="E184" s="1192"/>
      <c r="F184" s="1193"/>
      <c r="G184" s="1128"/>
      <c r="H184" s="1128"/>
      <c r="I184" s="1128"/>
      <c r="J184" s="1128"/>
      <c r="K184" s="1128"/>
    </row>
    <row r="185" spans="2:14" s="1113" customFormat="1" ht="20.100000000000001" customHeight="1" thickBot="1" x14ac:dyDescent="0.35">
      <c r="B185" s="2590"/>
      <c r="C185" s="2590"/>
      <c r="D185" s="2590"/>
      <c r="E185" s="1192"/>
      <c r="F185" s="1193"/>
      <c r="G185" s="1128"/>
      <c r="H185" s="1128"/>
      <c r="I185" s="1128"/>
      <c r="J185" s="1128"/>
      <c r="K185" s="1128"/>
    </row>
    <row r="186" spans="2:14" s="1113" customFormat="1" ht="20.100000000000001" customHeight="1" thickBot="1" x14ac:dyDescent="0.3">
      <c r="B186" s="2620" t="s">
        <v>671</v>
      </c>
      <c r="C186" s="2571"/>
      <c r="D186" s="2571"/>
      <c r="E186" s="2663"/>
      <c r="F186" s="1191"/>
      <c r="G186" s="1128" t="s">
        <v>578</v>
      </c>
      <c r="H186" s="1128"/>
      <c r="I186" s="1128"/>
      <c r="J186" s="1128"/>
      <c r="K186" s="1128"/>
    </row>
    <row r="187" spans="2:14" ht="5.0999999999999996" customHeight="1" thickBot="1" x14ac:dyDescent="0.3">
      <c r="B187" s="1122"/>
      <c r="C187" s="1123"/>
      <c r="D187" s="1123"/>
      <c r="E187" s="1119"/>
      <c r="F187" s="1149"/>
      <c r="G187" s="1131"/>
      <c r="H187" s="1131"/>
      <c r="I187" s="1131"/>
      <c r="J187" s="1131"/>
      <c r="K187" s="1131"/>
    </row>
    <row r="188" spans="2:14" ht="20.100000000000001" customHeight="1" thickBot="1" x14ac:dyDescent="0.35">
      <c r="B188" s="1132" t="s">
        <v>571</v>
      </c>
      <c r="C188" s="1133"/>
      <c r="D188" s="1133"/>
      <c r="E188" s="987" t="s">
        <v>513</v>
      </c>
      <c r="F188" s="564"/>
      <c r="G188" s="1128" t="s">
        <v>585</v>
      </c>
      <c r="H188" s="1128"/>
      <c r="I188" s="1128"/>
      <c r="J188" s="1128"/>
      <c r="K188" s="1128"/>
    </row>
    <row r="189" spans="2:14" ht="19.5" thickBot="1" x14ac:dyDescent="0.35">
      <c r="B189" s="1127"/>
      <c r="C189" s="1127"/>
      <c r="D189" s="1127"/>
      <c r="E189" s="1073"/>
      <c r="F189" s="1148"/>
      <c r="G189" s="1128"/>
      <c r="H189" s="1128"/>
      <c r="I189" s="1128"/>
      <c r="J189" s="1128"/>
      <c r="K189" s="1128"/>
    </row>
    <row r="190" spans="2:14" ht="20.100000000000001" customHeight="1" thickBot="1" x14ac:dyDescent="0.3">
      <c r="B190" s="474" t="s">
        <v>649</v>
      </c>
      <c r="C190" s="1110"/>
      <c r="D190" s="1110"/>
      <c r="E190" s="1111"/>
      <c r="F190" s="1106"/>
      <c r="G190" s="1113"/>
      <c r="H190" s="1128"/>
      <c r="I190" s="1113"/>
      <c r="J190" s="1128"/>
      <c r="K190" s="1128"/>
    </row>
    <row r="191" spans="2:14" ht="19.5" thickBot="1" x14ac:dyDescent="0.35">
      <c r="B191" s="1130"/>
      <c r="C191" s="1130"/>
      <c r="D191" s="1130"/>
      <c r="E191" s="1073"/>
      <c r="F191" s="1148"/>
      <c r="G191" s="1128"/>
      <c r="H191" s="1128"/>
      <c r="I191" s="1128"/>
      <c r="J191" s="1128"/>
      <c r="K191" s="1128"/>
    </row>
    <row r="192" spans="2:14" ht="19.5" thickBot="1" x14ac:dyDescent="0.35">
      <c r="B192" s="1109" t="s">
        <v>601</v>
      </c>
      <c r="C192" s="1110"/>
      <c r="D192" s="1110"/>
      <c r="E192" s="1084"/>
      <c r="F192" s="1085"/>
      <c r="G192" s="1086"/>
      <c r="H192" s="1087"/>
      <c r="I192" s="1128"/>
      <c r="J192" s="1083"/>
      <c r="K192" s="1128"/>
    </row>
    <row r="193" spans="2:12" ht="18.75" customHeight="1" x14ac:dyDescent="0.25">
      <c r="B193" s="1119"/>
      <c r="C193" s="1127" t="s">
        <v>632</v>
      </c>
      <c r="D193" s="1127"/>
      <c r="E193" s="1127"/>
      <c r="F193" s="1127"/>
      <c r="G193" s="1128"/>
      <c r="H193" s="1128"/>
      <c r="I193" s="1128"/>
      <c r="J193" s="1128"/>
      <c r="K193" s="1128"/>
    </row>
    <row r="194" spans="2:12" s="1113" customFormat="1" ht="18.75" customHeight="1" x14ac:dyDescent="0.25">
      <c r="B194" s="1100"/>
      <c r="C194" s="1119"/>
      <c r="D194" s="1119"/>
      <c r="E194" s="1119"/>
      <c r="F194" s="1119"/>
      <c r="G194" s="1119"/>
      <c r="H194" s="1128"/>
      <c r="I194" s="1128"/>
      <c r="J194" s="1128"/>
      <c r="K194" s="1128"/>
      <c r="L194" s="1128"/>
    </row>
    <row r="195" spans="2:12" s="1113" customFormat="1" ht="18.75" customHeight="1" x14ac:dyDescent="0.25">
      <c r="B195" s="1100"/>
      <c r="C195" s="1119"/>
      <c r="D195" s="1119"/>
      <c r="E195" s="1119"/>
      <c r="F195" s="1119"/>
      <c r="G195" s="1119"/>
      <c r="H195" s="1128"/>
      <c r="I195" s="1128"/>
      <c r="J195" s="1128"/>
      <c r="K195" s="1128"/>
      <c r="L195" s="1128"/>
    </row>
    <row r="196" spans="2:12" s="1113" customFormat="1" ht="18.75" customHeight="1" x14ac:dyDescent="0.25">
      <c r="B196" s="1100"/>
      <c r="C196" s="1119"/>
      <c r="D196" s="1119"/>
      <c r="E196" s="1119"/>
      <c r="F196" s="1119"/>
      <c r="G196" s="1119"/>
      <c r="H196" s="1128"/>
      <c r="I196" s="1128"/>
      <c r="J196" s="1128"/>
      <c r="K196" s="1128"/>
      <c r="L196" s="1128"/>
    </row>
    <row r="197" spans="2:12" s="1113" customFormat="1" ht="18.75" customHeight="1" x14ac:dyDescent="0.25">
      <c r="B197" s="677"/>
      <c r="C197" s="674"/>
      <c r="D197" s="1038"/>
      <c r="E197" s="676"/>
      <c r="F197" s="1043"/>
      <c r="G197" s="1032"/>
      <c r="H197" s="1032"/>
      <c r="I197" s="1032"/>
      <c r="J197" s="162"/>
      <c r="K197" s="1032"/>
      <c r="L197" s="1032"/>
    </row>
    <row r="198" spans="2:12" s="1113" customFormat="1" ht="18.75" customHeight="1" x14ac:dyDescent="0.3">
      <c r="B198" s="2667" t="s">
        <v>597</v>
      </c>
      <c r="C198" s="2667"/>
      <c r="D198" s="2667"/>
      <c r="E198" s="2667"/>
      <c r="F198" s="2667"/>
      <c r="G198" s="2667"/>
      <c r="H198" s="2667"/>
      <c r="I198" s="2667"/>
      <c r="J198" s="2667"/>
      <c r="K198" s="1032"/>
      <c r="L198" s="1032"/>
    </row>
    <row r="199" spans="2:12" s="1113" customFormat="1" ht="18.75" customHeight="1" x14ac:dyDescent="0.3">
      <c r="B199" s="2667"/>
      <c r="C199" s="2667"/>
      <c r="D199" s="2667"/>
      <c r="E199" s="2667"/>
      <c r="F199" s="2667"/>
      <c r="G199" s="2667"/>
      <c r="H199" s="2667"/>
      <c r="I199" s="2667"/>
      <c r="J199" s="2667"/>
      <c r="K199" s="1032"/>
      <c r="L199" s="1032"/>
    </row>
    <row r="200" spans="2:12" s="1113" customFormat="1" ht="18.75" customHeight="1" x14ac:dyDescent="0.3">
      <c r="B200" s="2667"/>
      <c r="C200" s="2667"/>
      <c r="D200" s="2667"/>
      <c r="E200" s="2667"/>
      <c r="F200" s="2667"/>
      <c r="G200" s="2667"/>
      <c r="H200" s="2667"/>
      <c r="I200" s="2667"/>
      <c r="J200" s="2667"/>
      <c r="K200" s="1032"/>
      <c r="L200" s="1032"/>
    </row>
    <row r="201" spans="2:12" s="1113" customFormat="1" ht="18.75" customHeight="1" x14ac:dyDescent="0.3">
      <c r="B201" s="2667"/>
      <c r="C201" s="2667"/>
      <c r="D201" s="2667"/>
      <c r="E201" s="2667"/>
      <c r="F201" s="2667"/>
      <c r="G201" s="2667"/>
      <c r="H201" s="2667"/>
      <c r="I201" s="2667"/>
      <c r="J201" s="2667"/>
      <c r="K201" s="1032"/>
      <c r="L201" s="1032"/>
    </row>
    <row r="202" spans="2:12" s="1113" customFormat="1" ht="18.75" customHeight="1" x14ac:dyDescent="0.3">
      <c r="B202" s="9"/>
      <c r="C202" s="9"/>
      <c r="D202" s="2667"/>
      <c r="E202" s="2667"/>
      <c r="F202" s="2667"/>
      <c r="G202" s="2667"/>
      <c r="H202" s="9"/>
      <c r="I202" s="9"/>
      <c r="J202" s="9"/>
      <c r="K202" s="1032"/>
      <c r="L202" s="1032"/>
    </row>
    <row r="203" spans="2:12" s="1113" customFormat="1" ht="18.75" customHeight="1" thickBot="1" x14ac:dyDescent="0.3">
      <c r="B203" s="1032"/>
      <c r="C203" s="1032"/>
      <c r="D203" s="2664"/>
      <c r="E203" s="2664"/>
      <c r="F203" s="2664"/>
      <c r="G203" s="2664"/>
      <c r="H203" s="1049"/>
      <c r="I203" s="1032"/>
      <c r="J203" s="162"/>
      <c r="K203" s="1032"/>
      <c r="L203" s="1032"/>
    </row>
    <row r="204" spans="2:12" ht="15.75" thickBot="1" x14ac:dyDescent="0.3">
      <c r="B204" s="1100" t="s">
        <v>602</v>
      </c>
      <c r="C204" s="2543" t="s">
        <v>623</v>
      </c>
      <c r="D204" s="2544"/>
      <c r="E204" s="2544"/>
      <c r="F204" s="1042"/>
      <c r="G204" s="482" t="s">
        <v>622</v>
      </c>
      <c r="H204" s="1031"/>
      <c r="J204" s="243"/>
    </row>
    <row r="205" spans="2:12" ht="15.75" thickBot="1" x14ac:dyDescent="0.3">
      <c r="B205" s="1100"/>
      <c r="C205" s="2495"/>
      <c r="D205" s="2495"/>
      <c r="E205" s="2495"/>
      <c r="F205" s="2495"/>
      <c r="G205" s="2495"/>
      <c r="J205" s="162"/>
    </row>
    <row r="206" spans="2:12" ht="15.75" thickBot="1" x14ac:dyDescent="0.3">
      <c r="B206" s="1100" t="s">
        <v>603</v>
      </c>
      <c r="C206" s="2543" t="s">
        <v>625</v>
      </c>
      <c r="D206" s="2544"/>
      <c r="E206" s="2544"/>
      <c r="F206" s="2544"/>
      <c r="G206" s="2544"/>
      <c r="H206" s="2545"/>
      <c r="J206" s="243"/>
    </row>
    <row r="207" spans="2:12" x14ac:dyDescent="0.25">
      <c r="B207" s="1100"/>
      <c r="C207" s="2670" t="s">
        <v>628</v>
      </c>
      <c r="D207" s="2670"/>
      <c r="E207" s="2670"/>
      <c r="F207" s="2670"/>
      <c r="G207" s="2670"/>
      <c r="H207" s="2670"/>
      <c r="J207" s="980"/>
    </row>
    <row r="208" spans="2:12" ht="15.75" thickBot="1" x14ac:dyDescent="0.3">
      <c r="B208" s="1100"/>
      <c r="C208" s="1044"/>
      <c r="D208" s="1044"/>
      <c r="E208" s="1044"/>
      <c r="F208" s="1044"/>
      <c r="G208" s="1044"/>
      <c r="H208" s="1044"/>
      <c r="J208" s="162"/>
    </row>
    <row r="209" spans="2:12" ht="19.5" thickBot="1" x14ac:dyDescent="0.35">
      <c r="B209" s="1100" t="s">
        <v>604</v>
      </c>
      <c r="C209" s="2700" t="s">
        <v>624</v>
      </c>
      <c r="D209" s="2701"/>
      <c r="E209" s="2701"/>
      <c r="F209" s="2701"/>
      <c r="G209" s="2701"/>
      <c r="H209" s="2702"/>
      <c r="I209" s="1078"/>
      <c r="J209" s="243"/>
    </row>
    <row r="210" spans="2:12" ht="18.75" x14ac:dyDescent="0.3">
      <c r="B210" s="1100"/>
      <c r="C210"/>
      <c r="D210" s="2668" t="s">
        <v>626</v>
      </c>
      <c r="E210" s="2668"/>
      <c r="F210" s="2668"/>
      <c r="G210" s="2668"/>
      <c r="H210" s="2668"/>
      <c r="I210" s="1078"/>
      <c r="J210" s="980"/>
    </row>
    <row r="211" spans="2:12" ht="15.75" thickBot="1" x14ac:dyDescent="0.3">
      <c r="B211" s="1100"/>
      <c r="C211" s="2495"/>
      <c r="D211" s="2495"/>
      <c r="E211" s="2495"/>
      <c r="F211" s="2495"/>
      <c r="G211" s="2495"/>
      <c r="H211" s="2495"/>
      <c r="J211" s="162"/>
    </row>
    <row r="212" spans="2:12" ht="15.75" thickBot="1" x14ac:dyDescent="0.3">
      <c r="B212" s="1100" t="s">
        <v>619</v>
      </c>
      <c r="C212" s="2543" t="s">
        <v>627</v>
      </c>
      <c r="D212" s="2544"/>
      <c r="E212" s="2544"/>
      <c r="F212" s="2544"/>
      <c r="G212" s="2544"/>
      <c r="H212" s="2545"/>
      <c r="J212" s="304"/>
    </row>
    <row r="213" spans="2:12" x14ac:dyDescent="0.25">
      <c r="B213" s="1100"/>
      <c r="C213"/>
      <c r="D213" s="2669"/>
      <c r="E213" s="2669"/>
      <c r="F213" s="2669"/>
      <c r="G213" s="2669"/>
      <c r="H213" s="2669"/>
      <c r="J213" s="1038"/>
    </row>
    <row r="214" spans="2:12" ht="15.75" thickBot="1" x14ac:dyDescent="0.3">
      <c r="B214" s="1100"/>
      <c r="C214" s="2495"/>
      <c r="D214" s="2495"/>
      <c r="E214" s="2495"/>
      <c r="F214" s="2495"/>
      <c r="G214" s="2495"/>
    </row>
    <row r="215" spans="2:12" x14ac:dyDescent="0.25">
      <c r="B215" s="1100"/>
      <c r="C215" s="1096" t="s">
        <v>615</v>
      </c>
      <c r="D215" s="1097"/>
      <c r="E215" s="1098" t="s">
        <v>616</v>
      </c>
      <c r="F215" s="2675" t="s">
        <v>420</v>
      </c>
      <c r="G215" s="2676"/>
      <c r="H215" s="1075"/>
      <c r="J215"/>
    </row>
    <row r="216" spans="2:12" x14ac:dyDescent="0.25">
      <c r="B216" s="1100"/>
      <c r="C216" s="2683"/>
      <c r="D216" s="2684"/>
      <c r="E216" s="1074" t="s">
        <v>617</v>
      </c>
      <c r="F216" s="2679" t="s">
        <v>598</v>
      </c>
      <c r="G216" s="2680"/>
      <c r="H216" s="1076"/>
    </row>
    <row r="217" spans="2:12" ht="15.75" thickBot="1" x14ac:dyDescent="0.3">
      <c r="B217" s="1100"/>
      <c r="C217" s="2685"/>
      <c r="D217" s="2686"/>
      <c r="E217" s="1099" t="s">
        <v>618</v>
      </c>
      <c r="F217" s="2681" t="s">
        <v>599</v>
      </c>
      <c r="G217" s="2682"/>
      <c r="H217" s="1077"/>
    </row>
    <row r="218" spans="2:12" ht="19.5" thickBot="1" x14ac:dyDescent="0.35">
      <c r="B218" s="1100" t="s">
        <v>605</v>
      </c>
      <c r="C218" s="2677" t="s">
        <v>629</v>
      </c>
      <c r="D218" s="2678"/>
      <c r="E218" s="2678"/>
      <c r="F218" s="2678"/>
      <c r="G218" s="2678"/>
      <c r="H218" s="33"/>
      <c r="I218" s="1078"/>
      <c r="J218"/>
    </row>
    <row r="219" spans="2:12" ht="15.75" thickBot="1" x14ac:dyDescent="0.3">
      <c r="B219" s="1100"/>
      <c r="C219" s="2495"/>
      <c r="D219" s="2495"/>
      <c r="E219" s="2495"/>
      <c r="F219" s="2495"/>
      <c r="G219" s="2495"/>
    </row>
    <row r="220" spans="2:12" ht="15.75" thickBot="1" x14ac:dyDescent="0.3">
      <c r="B220" s="1100" t="s">
        <v>620</v>
      </c>
      <c r="C220" s="2594" t="s">
        <v>630</v>
      </c>
      <c r="D220" s="2595"/>
      <c r="E220" s="2595"/>
      <c r="F220" s="2595"/>
      <c r="G220" s="2595"/>
      <c r="H220" s="2596"/>
      <c r="J220" s="304"/>
      <c r="K220" s="1101" t="s">
        <v>631</v>
      </c>
      <c r="L220" s="1082"/>
    </row>
    <row r="221" spans="2:12" ht="15.75" thickBot="1" x14ac:dyDescent="0.3">
      <c r="B221" s="1100"/>
      <c r="C221"/>
      <c r="D221" s="2671"/>
      <c r="E221" s="2671"/>
      <c r="F221" s="2671"/>
      <c r="G221" s="2671"/>
      <c r="H221"/>
      <c r="I221"/>
      <c r="J221"/>
      <c r="K221"/>
      <c r="L221"/>
    </row>
    <row r="222" spans="2:12" ht="19.5" thickBot="1" x14ac:dyDescent="0.35">
      <c r="B222" s="1100"/>
      <c r="C222" s="2495" t="s">
        <v>600</v>
      </c>
      <c r="D222" s="2495"/>
      <c r="E222" s="2495"/>
      <c r="F222" s="2495"/>
      <c r="G222" s="1078" t="s">
        <v>86</v>
      </c>
      <c r="H222" s="1102">
        <v>1885</v>
      </c>
      <c r="J222"/>
      <c r="K222" s="15"/>
    </row>
    <row r="223" spans="2:12" ht="15.75" x14ac:dyDescent="0.25">
      <c r="B223" s="1100"/>
      <c r="C223" s="2495"/>
      <c r="D223" s="2495"/>
      <c r="E223" s="2495"/>
      <c r="F223" s="2495"/>
      <c r="G223" s="2495"/>
      <c r="H223" s="2495"/>
      <c r="K223" s="15"/>
    </row>
    <row r="224" spans="2:12" ht="18.75" x14ac:dyDescent="0.3">
      <c r="B224" s="1100"/>
      <c r="G224" s="1078"/>
      <c r="H224" s="1103"/>
      <c r="K224" s="15"/>
    </row>
    <row r="225" spans="2:11" ht="19.5" thickBot="1" x14ac:dyDescent="0.35">
      <c r="B225" s="1100"/>
      <c r="G225" s="1078"/>
      <c r="H225" s="1081"/>
      <c r="K225" s="15"/>
    </row>
    <row r="226" spans="2:11" ht="15.75" thickBot="1" x14ac:dyDescent="0.3">
      <c r="B226" s="1100" t="s">
        <v>621</v>
      </c>
      <c r="C226" s="2672" t="s">
        <v>634</v>
      </c>
      <c r="D226" s="2673"/>
      <c r="E226" s="2673"/>
      <c r="F226" s="2673"/>
      <c r="G226" s="2673"/>
      <c r="H226" s="2674"/>
      <c r="J226" s="304"/>
      <c r="K226" s="1049" t="s">
        <v>635</v>
      </c>
    </row>
    <row r="227" spans="2:11" x14ac:dyDescent="0.25">
      <c r="B227" s="1100"/>
      <c r="C227" s="2666" t="s">
        <v>633</v>
      </c>
      <c r="D227" s="2666"/>
      <c r="E227" s="2666"/>
      <c r="F227" s="2666"/>
      <c r="G227" s="2666"/>
      <c r="H227" s="2666"/>
      <c r="I227" s="2666"/>
      <c r="J227" s="2666"/>
    </row>
    <row r="228" spans="2:11" x14ac:dyDescent="0.25">
      <c r="B228" s="1100"/>
    </row>
  </sheetData>
  <sheetProtection selectLockedCells="1"/>
  <mergeCells count="179">
    <mergeCell ref="B9:D9"/>
    <mergeCell ref="B10:D10"/>
    <mergeCell ref="G10:I10"/>
    <mergeCell ref="B11:D11"/>
    <mergeCell ref="G11:I11"/>
    <mergeCell ref="B12:D12"/>
    <mergeCell ref="G12:I12"/>
    <mergeCell ref="B17:D17"/>
    <mergeCell ref="B19:D19"/>
    <mergeCell ref="G19:I19"/>
    <mergeCell ref="B20:D20"/>
    <mergeCell ref="G20:I20"/>
    <mergeCell ref="B21:D21"/>
    <mergeCell ref="G21:I21"/>
    <mergeCell ref="B13:D13"/>
    <mergeCell ref="G13:I13"/>
    <mergeCell ref="B14:D14"/>
    <mergeCell ref="F14:H14"/>
    <mergeCell ref="B15:D15"/>
    <mergeCell ref="B16:I16"/>
    <mergeCell ref="F25:H25"/>
    <mergeCell ref="B27:I27"/>
    <mergeCell ref="B29:D29"/>
    <mergeCell ref="F29:I29"/>
    <mergeCell ref="B30:D30"/>
    <mergeCell ref="F30:I30"/>
    <mergeCell ref="B22:D22"/>
    <mergeCell ref="G22:I22"/>
    <mergeCell ref="B23:D23"/>
    <mergeCell ref="G23:I23"/>
    <mergeCell ref="B24:D24"/>
    <mergeCell ref="G24:I24"/>
    <mergeCell ref="B39:D39"/>
    <mergeCell ref="B40:D40"/>
    <mergeCell ref="B41:D41"/>
    <mergeCell ref="B42:D42"/>
    <mergeCell ref="B43:D43"/>
    <mergeCell ref="B44:D44"/>
    <mergeCell ref="B31:D31"/>
    <mergeCell ref="F31:I31"/>
    <mergeCell ref="B32:D32"/>
    <mergeCell ref="F32:I32"/>
    <mergeCell ref="F33:H33"/>
    <mergeCell ref="B35:I35"/>
    <mergeCell ref="B51:D51"/>
    <mergeCell ref="B52:D52"/>
    <mergeCell ref="G52:J52"/>
    <mergeCell ref="B53:D53"/>
    <mergeCell ref="F53:H53"/>
    <mergeCell ref="B55:I55"/>
    <mergeCell ref="B45:D45"/>
    <mergeCell ref="B46:D46"/>
    <mergeCell ref="B47:D47"/>
    <mergeCell ref="B48:D48"/>
    <mergeCell ref="B49:D49"/>
    <mergeCell ref="B50:D50"/>
    <mergeCell ref="B70:C70"/>
    <mergeCell ref="G70:K70"/>
    <mergeCell ref="B71:C71"/>
    <mergeCell ref="G71:K71"/>
    <mergeCell ref="B72:C72"/>
    <mergeCell ref="G72:K72"/>
    <mergeCell ref="F56:I56"/>
    <mergeCell ref="B64:I64"/>
    <mergeCell ref="G68:K68"/>
    <mergeCell ref="B69:C69"/>
    <mergeCell ref="G69:K69"/>
    <mergeCell ref="H63:J63"/>
    <mergeCell ref="B58:I58"/>
    <mergeCell ref="B59:H59"/>
    <mergeCell ref="B76:C76"/>
    <mergeCell ref="G76:K76"/>
    <mergeCell ref="B77:C77"/>
    <mergeCell ref="G77:K77"/>
    <mergeCell ref="B78:C78"/>
    <mergeCell ref="G78:K78"/>
    <mergeCell ref="B73:C73"/>
    <mergeCell ref="G73:K73"/>
    <mergeCell ref="B74:C74"/>
    <mergeCell ref="G74:K74"/>
    <mergeCell ref="B75:C75"/>
    <mergeCell ref="G75:K75"/>
    <mergeCell ref="G84:K84"/>
    <mergeCell ref="B85:C85"/>
    <mergeCell ref="G85:K85"/>
    <mergeCell ref="B86:C86"/>
    <mergeCell ref="G86:K86"/>
    <mergeCell ref="B87:C87"/>
    <mergeCell ref="G87:K87"/>
    <mergeCell ref="B79:C79"/>
    <mergeCell ref="G79:K79"/>
    <mergeCell ref="G80:K80"/>
    <mergeCell ref="G81:K81"/>
    <mergeCell ref="G82:K82"/>
    <mergeCell ref="G83:K83"/>
    <mergeCell ref="C209:H209"/>
    <mergeCell ref="C211:H211"/>
    <mergeCell ref="B92:D92"/>
    <mergeCell ref="G92:K92"/>
    <mergeCell ref="B93:D93"/>
    <mergeCell ref="G93:K93"/>
    <mergeCell ref="B94:D94"/>
    <mergeCell ref="F94:H94"/>
    <mergeCell ref="B88:C88"/>
    <mergeCell ref="G88:K88"/>
    <mergeCell ref="G89:K89"/>
    <mergeCell ref="B90:D90"/>
    <mergeCell ref="G90:K90"/>
    <mergeCell ref="B91:D91"/>
    <mergeCell ref="G91:K91"/>
    <mergeCell ref="B114:L114"/>
    <mergeCell ref="B125:H125"/>
    <mergeCell ref="B117:H117"/>
    <mergeCell ref="B198:J198"/>
    <mergeCell ref="C205:G205"/>
    <mergeCell ref="C206:H206"/>
    <mergeCell ref="B115:E115"/>
    <mergeCell ref="B121:H121"/>
    <mergeCell ref="B124:H124"/>
    <mergeCell ref="B116:G116"/>
    <mergeCell ref="B122:G122"/>
    <mergeCell ref="B118:G118"/>
    <mergeCell ref="B147:D147"/>
    <mergeCell ref="B148:D148"/>
    <mergeCell ref="B149:D149"/>
    <mergeCell ref="B150:D150"/>
    <mergeCell ref="B151:E151"/>
    <mergeCell ref="B153:D153"/>
    <mergeCell ref="B141:D141"/>
    <mergeCell ref="B142:D142"/>
    <mergeCell ref="B143:D143"/>
    <mergeCell ref="B144:D144"/>
    <mergeCell ref="B146:E146"/>
    <mergeCell ref="B110:D110"/>
    <mergeCell ref="B111:D111"/>
    <mergeCell ref="F111:H111"/>
    <mergeCell ref="B113:I113"/>
    <mergeCell ref="B96:I96"/>
    <mergeCell ref="B103:D103"/>
    <mergeCell ref="F103:H103"/>
    <mergeCell ref="B105:I105"/>
    <mergeCell ref="B108:D108"/>
    <mergeCell ref="B109:D109"/>
    <mergeCell ref="C212:H212"/>
    <mergeCell ref="C204:E204"/>
    <mergeCell ref="C223:H223"/>
    <mergeCell ref="C227:J227"/>
    <mergeCell ref="B199:J199"/>
    <mergeCell ref="B200:J200"/>
    <mergeCell ref="B201:J201"/>
    <mergeCell ref="D203:G203"/>
    <mergeCell ref="D202:G202"/>
    <mergeCell ref="D210:H210"/>
    <mergeCell ref="D213:H213"/>
    <mergeCell ref="C207:H207"/>
    <mergeCell ref="D221:G221"/>
    <mergeCell ref="C226:H226"/>
    <mergeCell ref="F215:G215"/>
    <mergeCell ref="C220:H220"/>
    <mergeCell ref="C218:G218"/>
    <mergeCell ref="C219:G219"/>
    <mergeCell ref="C222:F222"/>
    <mergeCell ref="F216:G216"/>
    <mergeCell ref="F217:G217"/>
    <mergeCell ref="C214:G214"/>
    <mergeCell ref="C216:D216"/>
    <mergeCell ref="C217:D217"/>
    <mergeCell ref="B163:E163"/>
    <mergeCell ref="B185:D185"/>
    <mergeCell ref="B182:E182"/>
    <mergeCell ref="B186:E186"/>
    <mergeCell ref="B168:E168"/>
    <mergeCell ref="B164:D164"/>
    <mergeCell ref="B165:D165"/>
    <mergeCell ref="B166:D166"/>
    <mergeCell ref="B167:D167"/>
    <mergeCell ref="B170:D170"/>
    <mergeCell ref="B183:D183"/>
    <mergeCell ref="B184:D184"/>
  </mergeCells>
  <pageMargins left="0.25" right="0.25" top="0.25" bottom="0.25" header="0.25" footer="0.25"/>
  <pageSetup scale="68" fitToHeight="0" orientation="portrait" r:id="rId1"/>
  <rowBreaks count="3" manualBreakCount="3">
    <brk id="60" max="11" man="1"/>
    <brk id="128" max="11" man="1"/>
    <brk id="196" max="16383" man="1"/>
  </rowBreaks>
  <colBreaks count="2" manualBreakCount="2">
    <brk id="10" max="205" man="1"/>
    <brk id="11" max="204" man="1"/>
  </colBreaks>
  <ignoredErrors>
    <ignoredError sqref="H11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05AE2-E09F-4BE2-B417-5880A132F1DA}">
  <sheetPr>
    <pageSetUpPr fitToPage="1"/>
  </sheetPr>
  <dimension ref="A1:V309"/>
  <sheetViews>
    <sheetView topLeftCell="A87" zoomScaleNormal="100" workbookViewId="0">
      <selection activeCell="K100" sqref="K100"/>
    </sheetView>
  </sheetViews>
  <sheetFormatPr defaultRowHeight="15" x14ac:dyDescent="0.25"/>
  <cols>
    <col min="1" max="5" width="10.7109375" style="1210" customWidth="1"/>
    <col min="6" max="6" width="0.85546875" style="1210" customWidth="1"/>
    <col min="7" max="11" width="10.7109375" style="1210" customWidth="1"/>
    <col min="12" max="12" width="5.7109375" style="1210" customWidth="1"/>
    <col min="13" max="16" width="10.7109375" style="1210" customWidth="1"/>
    <col min="17" max="16384" width="9.140625" style="1210"/>
  </cols>
  <sheetData>
    <row r="1" spans="1:12" ht="18.75" x14ac:dyDescent="0.3">
      <c r="A1" s="164"/>
      <c r="B1" s="164"/>
      <c r="C1" s="166"/>
      <c r="D1" s="166"/>
      <c r="E1" s="167" t="s">
        <v>152</v>
      </c>
    </row>
    <row r="2" spans="1:12" ht="9.9499999999999993" customHeight="1" x14ac:dyDescent="0.3">
      <c r="A2" s="164"/>
      <c r="B2" s="164"/>
      <c r="C2" s="166"/>
      <c r="D2" s="166"/>
      <c r="E2" s="167"/>
    </row>
    <row r="3" spans="1:12" ht="18.75" x14ac:dyDescent="0.3">
      <c r="A3" s="164"/>
      <c r="B3" s="2587" t="s">
        <v>699</v>
      </c>
      <c r="C3" s="2587"/>
      <c r="D3" s="2587"/>
      <c r="E3" s="2587"/>
      <c r="F3" s="2587"/>
      <c r="G3" s="2587"/>
      <c r="H3" s="2587"/>
      <c r="I3" s="2587"/>
      <c r="J3" s="2587"/>
      <c r="K3" s="2587"/>
      <c r="L3" s="2587"/>
    </row>
    <row r="4" spans="1:12" ht="18.75" x14ac:dyDescent="0.3">
      <c r="A4" s="164"/>
      <c r="B4" s="2495" t="s">
        <v>207</v>
      </c>
      <c r="C4" s="2495"/>
      <c r="D4" s="2495"/>
      <c r="E4" s="2495"/>
      <c r="F4" s="2495"/>
      <c r="G4" s="2495"/>
      <c r="H4" s="2495"/>
      <c r="I4" s="2495"/>
      <c r="J4" s="2495"/>
      <c r="K4" s="2495"/>
    </row>
    <row r="5" spans="1:12" x14ac:dyDescent="0.25">
      <c r="B5" s="2495" t="s">
        <v>700</v>
      </c>
      <c r="C5" s="2495"/>
      <c r="D5" s="2495"/>
      <c r="E5" s="2495"/>
      <c r="F5" s="2495"/>
      <c r="G5" s="2495"/>
      <c r="H5" s="2495"/>
      <c r="I5" s="2495"/>
      <c r="J5" s="2495"/>
      <c r="K5" s="2495"/>
    </row>
    <row r="6" spans="1:12" ht="5.0999999999999996" customHeight="1" x14ac:dyDescent="0.25"/>
    <row r="8" spans="1:12" ht="5.0999999999999996" customHeight="1" x14ac:dyDescent="0.25"/>
    <row r="9" spans="1:12" ht="19.5" thickBot="1" x14ac:dyDescent="0.35">
      <c r="A9" s="164" t="s">
        <v>59</v>
      </c>
      <c r="B9" s="164"/>
      <c r="C9" s="2588"/>
      <c r="D9" s="2588"/>
      <c r="E9" s="2588"/>
      <c r="F9" s="18"/>
      <c r="G9" s="168">
        <v>2019</v>
      </c>
      <c r="H9" s="168"/>
      <c r="K9" s="162"/>
    </row>
    <row r="10" spans="1:12" ht="19.5" thickBot="1" x14ac:dyDescent="0.35">
      <c r="A10" s="164"/>
      <c r="B10" s="164"/>
      <c r="C10" s="171"/>
      <c r="D10" s="166"/>
      <c r="E10" s="166"/>
      <c r="F10" s="18"/>
      <c r="G10" s="168"/>
      <c r="H10" s="168"/>
      <c r="K10" s="162"/>
    </row>
    <row r="11" spans="1:12" ht="16.5" thickBot="1" x14ac:dyDescent="0.3">
      <c r="A11" s="172" t="s">
        <v>201</v>
      </c>
      <c r="B11" s="173"/>
      <c r="C11" s="173"/>
      <c r="D11" s="375"/>
      <c r="E11" s="173"/>
      <c r="F11" s="173"/>
      <c r="G11" s="492"/>
      <c r="H11" s="492"/>
      <c r="I11" s="1233" t="s">
        <v>203</v>
      </c>
      <c r="J11" s="174"/>
      <c r="K11" s="162"/>
    </row>
    <row r="12" spans="1:12" ht="19.5" thickBot="1" x14ac:dyDescent="0.3">
      <c r="A12" s="494" t="s">
        <v>701</v>
      </c>
      <c r="B12" s="503"/>
      <c r="C12" s="495"/>
      <c r="D12" s="496" t="s">
        <v>86</v>
      </c>
      <c r="E12" s="497"/>
      <c r="F12" s="175"/>
      <c r="G12" s="176"/>
      <c r="H12" s="176"/>
      <c r="I12" s="177"/>
      <c r="K12" s="162"/>
    </row>
    <row r="13" spans="1:12" ht="16.5" thickBot="1" x14ac:dyDescent="0.3">
      <c r="A13" s="172" t="s">
        <v>159</v>
      </c>
      <c r="B13" s="173"/>
      <c r="C13" s="173"/>
      <c r="D13" s="173"/>
      <c r="E13" s="173"/>
      <c r="F13" s="173"/>
      <c r="G13" s="205"/>
      <c r="H13" s="205"/>
      <c r="I13" s="1208"/>
      <c r="J13" s="174"/>
      <c r="K13" s="162"/>
    </row>
    <row r="14" spans="1:12" x14ac:dyDescent="0.25">
      <c r="A14" s="178" t="s">
        <v>219</v>
      </c>
      <c r="B14" s="179"/>
      <c r="C14" s="179"/>
      <c r="D14" s="180"/>
      <c r="E14" s="181"/>
      <c r="F14" s="177"/>
      <c r="G14" s="182"/>
      <c r="H14" s="182"/>
      <c r="I14" s="177"/>
      <c r="J14" s="177"/>
      <c r="K14" s="183"/>
    </row>
    <row r="15" spans="1:12" x14ac:dyDescent="0.25">
      <c r="A15" s="184" t="s">
        <v>97</v>
      </c>
      <c r="B15" s="197"/>
      <c r="C15" s="177"/>
      <c r="D15" s="185"/>
      <c r="E15" s="181"/>
      <c r="F15" s="177"/>
      <c r="G15" s="182"/>
      <c r="H15" s="182"/>
      <c r="I15" s="177"/>
      <c r="J15" s="177"/>
      <c r="K15" s="183"/>
    </row>
    <row r="16" spans="1:12" ht="15.75" thickBot="1" x14ac:dyDescent="0.3">
      <c r="A16" s="184" t="s">
        <v>98</v>
      </c>
      <c r="B16" s="197"/>
      <c r="C16" s="177"/>
      <c r="D16" s="185"/>
      <c r="E16" s="181"/>
      <c r="F16" s="177"/>
      <c r="G16" s="182"/>
      <c r="H16" s="182"/>
      <c r="I16" s="177"/>
      <c r="J16" s="177"/>
      <c r="K16" s="183"/>
    </row>
    <row r="17" spans="1:11" ht="16.5" thickBot="1" x14ac:dyDescent="0.3">
      <c r="A17" s="188" t="s">
        <v>218</v>
      </c>
      <c r="B17" s="189"/>
      <c r="C17" s="189"/>
      <c r="D17" s="190" t="s">
        <v>85</v>
      </c>
      <c r="E17" s="191"/>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c r="E19" s="181"/>
      <c r="F19" s="177"/>
      <c r="G19" s="182"/>
      <c r="H19" s="182"/>
      <c r="I19" s="177"/>
      <c r="J19" s="177"/>
      <c r="K19" s="183"/>
    </row>
    <row r="20" spans="1:11" x14ac:dyDescent="0.25">
      <c r="A20" s="373" t="s">
        <v>155</v>
      </c>
      <c r="B20" s="506"/>
      <c r="C20" s="179"/>
      <c r="D20" s="185"/>
      <c r="E20" s="181"/>
      <c r="F20" s="177"/>
      <c r="G20" s="182"/>
      <c r="H20" s="182"/>
      <c r="I20" s="177"/>
      <c r="J20" s="177"/>
      <c r="K20" s="183"/>
    </row>
    <row r="21" spans="1:11" x14ac:dyDescent="0.25">
      <c r="A21" s="372" t="s">
        <v>56</v>
      </c>
      <c r="B21" s="507"/>
      <c r="C21" s="371"/>
      <c r="D21" s="185"/>
      <c r="E21" s="181"/>
      <c r="F21" s="177"/>
      <c r="G21" s="182"/>
      <c r="H21" s="182"/>
      <c r="I21" s="177"/>
      <c r="J21" s="177"/>
      <c r="K21" s="183"/>
    </row>
    <row r="22" spans="1:11" x14ac:dyDescent="0.25">
      <c r="A22" s="370" t="s">
        <v>210</v>
      </c>
      <c r="B22" s="508"/>
      <c r="C22" s="369"/>
      <c r="D22" s="185"/>
      <c r="E22" s="181"/>
      <c r="F22" s="177"/>
      <c r="G22" s="182"/>
      <c r="H22" s="182"/>
      <c r="I22" s="177"/>
      <c r="J22" s="177"/>
      <c r="K22" s="183"/>
    </row>
    <row r="23" spans="1:11" x14ac:dyDescent="0.25">
      <c r="A23" s="368" t="s">
        <v>156</v>
      </c>
      <c r="B23" s="509"/>
      <c r="C23" s="367"/>
      <c r="D23" s="185"/>
      <c r="E23" s="181"/>
      <c r="F23" s="177"/>
      <c r="G23" s="182"/>
      <c r="H23" s="182"/>
      <c r="I23" s="177"/>
      <c r="J23" s="177"/>
      <c r="K23" s="183"/>
    </row>
    <row r="24" spans="1:11" ht="15.75" thickBot="1" x14ac:dyDescent="0.3">
      <c r="A24" s="366" t="s">
        <v>157</v>
      </c>
      <c r="B24" s="510"/>
      <c r="C24" s="365"/>
      <c r="D24" s="186"/>
      <c r="E24" s="181"/>
      <c r="F24" s="177"/>
      <c r="G24" s="187"/>
      <c r="H24" s="187"/>
      <c r="I24" s="177"/>
      <c r="J24" s="177"/>
      <c r="K24" s="183"/>
    </row>
    <row r="25" spans="1:11" ht="16.5" thickBot="1" x14ac:dyDescent="0.3">
      <c r="A25" s="192" t="s">
        <v>161</v>
      </c>
      <c r="B25" s="193"/>
      <c r="C25" s="193"/>
      <c r="D25" s="194" t="s">
        <v>86</v>
      </c>
      <c r="E25" s="174"/>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207"/>
      <c r="J27" s="191"/>
      <c r="K27" s="183"/>
    </row>
    <row r="28" spans="1:11" ht="16.5" thickBot="1" x14ac:dyDescent="0.3">
      <c r="J28" s="201"/>
      <c r="K28" s="183"/>
    </row>
    <row r="29" spans="1:11" ht="16.5" thickBot="1" x14ac:dyDescent="0.3">
      <c r="A29" s="478" t="s">
        <v>252</v>
      </c>
      <c r="B29" s="511"/>
      <c r="C29" s="477"/>
      <c r="D29" s="500"/>
      <c r="E29" s="499"/>
      <c r="G29" s="201"/>
      <c r="H29" s="201"/>
      <c r="K29" s="183"/>
    </row>
    <row r="30" spans="1:11" ht="16.5" thickBot="1" x14ac:dyDescent="0.3">
      <c r="A30" s="364" t="s">
        <v>267</v>
      </c>
      <c r="B30" s="512"/>
      <c r="C30" s="363"/>
      <c r="D30" s="501"/>
      <c r="E30" s="502"/>
      <c r="G30" s="201"/>
      <c r="H30" s="201"/>
      <c r="K30" s="183"/>
    </row>
    <row r="31" spans="1:11" ht="15.75" x14ac:dyDescent="0.25">
      <c r="G31" s="201"/>
      <c r="H31" s="201"/>
      <c r="K31" s="183"/>
    </row>
    <row r="32" spans="1:11" ht="16.5" thickBot="1" x14ac:dyDescent="0.3">
      <c r="A32" s="258" t="s">
        <v>258</v>
      </c>
      <c r="B32" s="258"/>
      <c r="E32" s="1236"/>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c r="D34" s="400"/>
      <c r="E34" s="411"/>
      <c r="G34" s="613"/>
      <c r="H34" s="614"/>
      <c r="I34" s="612"/>
    </row>
    <row r="35" spans="1:11" x14ac:dyDescent="0.25">
      <c r="A35" s="306" t="s">
        <v>56</v>
      </c>
      <c r="B35" s="514"/>
      <c r="C35" s="79"/>
      <c r="D35" s="398"/>
      <c r="E35" s="412"/>
      <c r="G35" s="615"/>
      <c r="H35" s="614"/>
      <c r="I35" s="612"/>
      <c r="J35" s="151"/>
    </row>
    <row r="36" spans="1:11" ht="15.75" thickBot="1" x14ac:dyDescent="0.3">
      <c r="A36" s="404" t="s">
        <v>57</v>
      </c>
      <c r="B36" s="515"/>
      <c r="C36" s="405"/>
      <c r="D36" s="406"/>
      <c r="E36" s="413"/>
      <c r="G36" s="616"/>
      <c r="H36" s="617"/>
      <c r="I36" s="612"/>
      <c r="J36" s="151"/>
    </row>
    <row r="37" spans="1:11" ht="15.75" thickBot="1" x14ac:dyDescent="0.3">
      <c r="A37" s="407" t="s">
        <v>60</v>
      </c>
      <c r="B37" s="516"/>
      <c r="C37" s="408"/>
      <c r="D37" s="409"/>
      <c r="E37" s="410"/>
      <c r="G37" s="43"/>
      <c r="H37" s="11"/>
      <c r="I37" s="612"/>
    </row>
    <row r="38" spans="1:11" ht="5.0999999999999996" customHeight="1" thickBot="1" x14ac:dyDescent="0.35">
      <c r="A38" s="1223"/>
      <c r="B38" s="1223"/>
      <c r="E38" s="1236"/>
      <c r="G38" s="151"/>
      <c r="H38" s="151"/>
    </row>
    <row r="39" spans="1:11" ht="15.75" thickBot="1" x14ac:dyDescent="0.3">
      <c r="A39" s="421" t="s">
        <v>82</v>
      </c>
      <c r="B39" s="517"/>
      <c r="C39" s="422"/>
      <c r="D39" s="418" t="s">
        <v>126</v>
      </c>
      <c r="E39" s="155" t="s">
        <v>127</v>
      </c>
    </row>
    <row r="40" spans="1:11" x14ac:dyDescent="0.25">
      <c r="A40" s="423" t="s">
        <v>214</v>
      </c>
      <c r="B40" s="518"/>
      <c r="C40" s="424"/>
      <c r="D40" s="419"/>
      <c r="E40" s="61"/>
      <c r="F40" s="151"/>
    </row>
    <row r="41" spans="1:11" x14ac:dyDescent="0.25">
      <c r="A41" s="425" t="s">
        <v>69</v>
      </c>
      <c r="B41" s="519"/>
      <c r="C41" s="430"/>
      <c r="D41" s="417"/>
      <c r="E41" s="32"/>
      <c r="F41" s="151"/>
      <c r="J41" s="183"/>
    </row>
    <row r="42" spans="1:11" ht="15.75" thickBot="1" x14ac:dyDescent="0.3">
      <c r="A42" s="426" t="s">
        <v>46</v>
      </c>
      <c r="B42" s="520"/>
      <c r="C42" s="427"/>
      <c r="D42" s="420"/>
      <c r="E42" s="37"/>
      <c r="K42" s="183"/>
    </row>
    <row r="43" spans="1:11" ht="15.75" thickBot="1" x14ac:dyDescent="0.3">
      <c r="A43" s="428" t="s">
        <v>70</v>
      </c>
      <c r="B43" s="521"/>
      <c r="C43" s="429"/>
      <c r="D43" s="93"/>
      <c r="E43" s="33"/>
      <c r="K43" s="183"/>
    </row>
    <row r="44" spans="1:11" ht="15.75" thickBot="1" x14ac:dyDescent="0.3">
      <c r="A44" s="1234"/>
      <c r="B44" s="1234"/>
      <c r="C44" s="10"/>
      <c r="D44" s="10"/>
      <c r="E44" s="11"/>
      <c r="K44" s="183"/>
    </row>
    <row r="45" spans="1:11" ht="16.5" thickBot="1" x14ac:dyDescent="0.3">
      <c r="A45" s="487" t="s">
        <v>131</v>
      </c>
      <c r="B45" s="522"/>
      <c r="C45" s="488"/>
      <c r="D45" s="1218"/>
      <c r="E45" s="1218"/>
      <c r="F45" s="490"/>
      <c r="G45" s="1219"/>
      <c r="H45" s="1219"/>
      <c r="I45" s="362" t="s">
        <v>200</v>
      </c>
      <c r="J45" s="361" t="s">
        <v>199</v>
      </c>
      <c r="K45" s="183"/>
    </row>
    <row r="46" spans="1:11" ht="15.75" thickBot="1" x14ac:dyDescent="0.3">
      <c r="A46" s="197"/>
      <c r="B46" s="197"/>
      <c r="C46" s="177"/>
      <c r="F46" s="177"/>
      <c r="G46" s="196"/>
      <c r="H46" s="196"/>
      <c r="I46" s="198"/>
      <c r="J46" s="199"/>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208"/>
      <c r="J49" s="191"/>
      <c r="K49" s="203"/>
    </row>
    <row r="50" spans="1:14" x14ac:dyDescent="0.25">
      <c r="A50" s="51" t="s">
        <v>162</v>
      </c>
      <c r="B50" s="51"/>
      <c r="C50" s="1247"/>
      <c r="D50" s="1236"/>
      <c r="E50" s="11"/>
    </row>
    <row r="54" spans="1:14" ht="18.75" x14ac:dyDescent="0.3">
      <c r="E54" s="380" t="s">
        <v>144</v>
      </c>
      <c r="I54" s="18"/>
      <c r="J54" s="2519" t="s">
        <v>556</v>
      </c>
      <c r="K54" s="2519"/>
    </row>
    <row r="55" spans="1:14" x14ac:dyDescent="0.25">
      <c r="A55" s="377"/>
      <c r="B55" s="1013"/>
      <c r="C55" s="11"/>
      <c r="D55" s="1236"/>
      <c r="E55" s="1236"/>
      <c r="J55" s="1236"/>
    </row>
    <row r="56" spans="1:14" ht="19.5" thickBot="1" x14ac:dyDescent="0.35">
      <c r="A56" s="164" t="s">
        <v>59</v>
      </c>
      <c r="B56" s="164"/>
      <c r="C56" s="2589"/>
      <c r="D56" s="2589"/>
      <c r="E56" s="2589"/>
      <c r="F56" s="18"/>
      <c r="G56" s="168">
        <v>2019</v>
      </c>
      <c r="H56" s="168"/>
      <c r="J56" s="1236"/>
    </row>
    <row r="57" spans="1:14" x14ac:dyDescent="0.25">
      <c r="J57" s="1236"/>
    </row>
    <row r="58" spans="1:14" ht="15.75" x14ac:dyDescent="0.25">
      <c r="A58" s="258" t="s">
        <v>64</v>
      </c>
      <c r="B58" s="258"/>
      <c r="C58" s="11"/>
      <c r="D58" s="1236"/>
      <c r="E58" s="1236"/>
      <c r="J58" s="1236"/>
    </row>
    <row r="59" spans="1:14" ht="8.1" customHeight="1" thickBot="1" x14ac:dyDescent="0.35">
      <c r="A59" s="1223"/>
      <c r="B59" s="1223"/>
      <c r="C59" s="11"/>
      <c r="D59" s="1236"/>
      <c r="E59" s="1236"/>
      <c r="J59" s="1236"/>
    </row>
    <row r="60" spans="1:14" ht="15.75" thickBot="1" x14ac:dyDescent="0.3">
      <c r="A60" s="1231" t="s">
        <v>198</v>
      </c>
      <c r="B60" s="1232"/>
      <c r="C60" s="1207"/>
      <c r="D60" s="359"/>
      <c r="E60" s="358"/>
      <c r="F60" s="1207"/>
      <c r="G60" s="1207"/>
      <c r="H60" s="1207"/>
      <c r="I60" s="1207"/>
      <c r="J60" s="357" t="s">
        <v>203</v>
      </c>
      <c r="K60" s="356"/>
    </row>
    <row r="61" spans="1:14" ht="8.1" customHeight="1" thickBot="1" x14ac:dyDescent="0.3">
      <c r="K61" s="162"/>
    </row>
    <row r="62" spans="1:14" ht="20.100000000000001" customHeight="1" thickBot="1" x14ac:dyDescent="0.3">
      <c r="A62" s="1211" t="s">
        <v>169</v>
      </c>
      <c r="B62" s="1212"/>
      <c r="C62" s="1212"/>
      <c r="D62" s="73" t="s">
        <v>17</v>
      </c>
      <c r="E62" s="207" t="s">
        <v>99</v>
      </c>
      <c r="G62" s="2584" t="s">
        <v>554</v>
      </c>
      <c r="H62" s="2585"/>
      <c r="I62" s="2585"/>
      <c r="J62" s="2586"/>
      <c r="K62" s="162"/>
    </row>
    <row r="63" spans="1:14" ht="15.75" thickBot="1" x14ac:dyDescent="0.3">
      <c r="A63" s="1245"/>
      <c r="B63" s="605"/>
      <c r="C63" s="60"/>
      <c r="D63" s="233"/>
      <c r="E63" s="355"/>
      <c r="G63" s="1211" t="s">
        <v>63</v>
      </c>
      <c r="H63" s="1212"/>
      <c r="I63" s="558" t="s">
        <v>17</v>
      </c>
      <c r="J63" s="271" t="s">
        <v>61</v>
      </c>
      <c r="K63" s="162"/>
      <c r="N63" s="1235"/>
    </row>
    <row r="64" spans="1:14" x14ac:dyDescent="0.25">
      <c r="A64" s="1215"/>
      <c r="B64" s="1216"/>
      <c r="C64" s="1068"/>
      <c r="D64" s="211"/>
      <c r="E64" s="354"/>
      <c r="G64" s="1245"/>
      <c r="H64" s="60"/>
      <c r="I64" s="228"/>
      <c r="J64" s="231"/>
      <c r="K64" s="162"/>
    </row>
    <row r="65" spans="1:11" x14ac:dyDescent="0.25">
      <c r="A65" s="1215"/>
      <c r="B65" s="1216"/>
      <c r="C65" s="1068"/>
      <c r="D65" s="211"/>
      <c r="E65" s="354"/>
      <c r="G65" s="1215"/>
      <c r="H65" s="1068"/>
      <c r="I65" s="227"/>
      <c r="J65" s="226"/>
      <c r="K65" s="162"/>
    </row>
    <row r="66" spans="1:11" x14ac:dyDescent="0.25">
      <c r="A66" s="1215"/>
      <c r="B66" s="1216"/>
      <c r="C66" s="1068"/>
      <c r="D66" s="211"/>
      <c r="E66" s="354"/>
      <c r="G66" s="1215"/>
      <c r="H66" s="1068"/>
      <c r="I66" s="227"/>
      <c r="J66" s="226"/>
      <c r="K66" s="162"/>
    </row>
    <row r="67" spans="1:11" x14ac:dyDescent="0.25">
      <c r="A67" s="1215"/>
      <c r="B67" s="1216"/>
      <c r="C67" s="1068"/>
      <c r="D67" s="211"/>
      <c r="E67" s="354"/>
      <c r="G67" s="1215"/>
      <c r="H67" s="1068"/>
      <c r="I67" s="227"/>
      <c r="J67" s="226"/>
      <c r="K67" s="162"/>
    </row>
    <row r="68" spans="1:11" x14ac:dyDescent="0.25">
      <c r="A68" s="1215"/>
      <c r="B68" s="1216"/>
      <c r="C68" s="1068"/>
      <c r="D68" s="211"/>
      <c r="E68" s="354"/>
      <c r="G68" s="1215"/>
      <c r="H68" s="1068"/>
      <c r="I68" s="227"/>
      <c r="J68" s="226"/>
      <c r="K68" s="162"/>
    </row>
    <row r="69" spans="1:11" x14ac:dyDescent="0.25">
      <c r="A69" s="1215"/>
      <c r="B69" s="1216"/>
      <c r="C69" s="1068"/>
      <c r="D69" s="211"/>
      <c r="E69" s="354"/>
      <c r="G69" s="1215"/>
      <c r="H69" s="1068"/>
      <c r="I69" s="227"/>
      <c r="J69" s="226"/>
      <c r="K69" s="162"/>
    </row>
    <row r="70" spans="1:11" x14ac:dyDescent="0.25">
      <c r="A70" s="1215"/>
      <c r="B70" s="1216"/>
      <c r="C70" s="1068"/>
      <c r="D70" s="211"/>
      <c r="E70" s="354"/>
      <c r="G70" s="1215"/>
      <c r="H70" s="1068"/>
      <c r="I70" s="227"/>
      <c r="J70" s="226"/>
      <c r="K70" s="162"/>
    </row>
    <row r="71" spans="1:11" x14ac:dyDescent="0.25">
      <c r="A71" s="1215"/>
      <c r="B71" s="1216"/>
      <c r="C71" s="1068"/>
      <c r="D71" s="211"/>
      <c r="E71" s="354"/>
      <c r="G71" s="1215"/>
      <c r="H71" s="1068"/>
      <c r="I71" s="227"/>
      <c r="J71" s="226"/>
      <c r="K71" s="162"/>
    </row>
    <row r="72" spans="1:11" ht="15.75" thickBot="1" x14ac:dyDescent="0.3">
      <c r="A72" s="1215"/>
      <c r="B72" s="1216"/>
      <c r="C72" s="1068"/>
      <c r="D72" s="211"/>
      <c r="E72" s="354"/>
      <c r="G72" s="1214"/>
      <c r="H72" s="1217"/>
      <c r="I72" s="609"/>
      <c r="J72" s="330"/>
      <c r="K72" s="162"/>
    </row>
    <row r="73" spans="1:11" ht="16.5" thickBot="1" x14ac:dyDescent="0.3">
      <c r="A73" s="353" t="s">
        <v>197</v>
      </c>
      <c r="B73" s="526"/>
      <c r="C73" s="352" t="s">
        <v>86</v>
      </c>
      <c r="D73" s="85"/>
      <c r="E73" s="83"/>
      <c r="K73" s="162"/>
    </row>
    <row r="74" spans="1:11" ht="8.1" customHeight="1" thickBot="1" x14ac:dyDescent="0.3">
      <c r="K74" s="162"/>
    </row>
    <row r="75" spans="1:11" ht="15.75" thickBot="1" x14ac:dyDescent="0.3">
      <c r="A75" s="1206" t="s">
        <v>196</v>
      </c>
      <c r="B75" s="1207"/>
      <c r="C75" s="1207"/>
      <c r="D75" s="1207"/>
      <c r="E75" s="351"/>
      <c r="F75" s="1207"/>
      <c r="G75" s="1207"/>
      <c r="H75" s="1207"/>
      <c r="I75" s="1207"/>
      <c r="J75" s="1208"/>
      <c r="K75" s="33"/>
    </row>
    <row r="76" spans="1:11" ht="8.1" customHeight="1" x14ac:dyDescent="0.25">
      <c r="E76" s="1236"/>
      <c r="K76" s="162"/>
    </row>
    <row r="77" spans="1:11" ht="15.95" customHeight="1" x14ac:dyDescent="0.25">
      <c r="A77" s="258" t="s">
        <v>65</v>
      </c>
      <c r="B77" s="258"/>
      <c r="C77" s="160"/>
      <c r="D77" s="1236"/>
      <c r="E77" s="1236"/>
      <c r="K77" s="162"/>
    </row>
    <row r="78" spans="1:11" ht="8.1" customHeight="1" thickBot="1" x14ac:dyDescent="0.35">
      <c r="A78" s="1223"/>
      <c r="B78" s="1223"/>
      <c r="C78" s="24"/>
      <c r="D78" s="1236"/>
      <c r="E78" s="1236"/>
      <c r="K78" s="162"/>
    </row>
    <row r="79" spans="1:11" ht="15.75" thickBot="1" x14ac:dyDescent="0.3">
      <c r="A79" s="2561" t="s">
        <v>4</v>
      </c>
      <c r="B79" s="2562"/>
      <c r="C79" s="999" t="s">
        <v>100</v>
      </c>
      <c r="D79" s="1000" t="s">
        <v>49</v>
      </c>
      <c r="E79" s="1001" t="s">
        <v>16</v>
      </c>
      <c r="K79" s="162"/>
    </row>
    <row r="80" spans="1:11" x14ac:dyDescent="0.25">
      <c r="A80" s="2563" t="s">
        <v>5</v>
      </c>
      <c r="B80" s="2564"/>
      <c r="C80" s="233"/>
      <c r="D80" s="233"/>
      <c r="E80" s="34"/>
      <c r="K80" s="162"/>
    </row>
    <row r="81" spans="1:11" x14ac:dyDescent="0.25">
      <c r="A81" s="2549" t="s">
        <v>536</v>
      </c>
      <c r="B81" s="2550"/>
      <c r="C81" s="211"/>
      <c r="D81" s="211"/>
      <c r="E81" s="34"/>
      <c r="K81" s="162"/>
    </row>
    <row r="82" spans="1:11" x14ac:dyDescent="0.25">
      <c r="A82" s="2549" t="s">
        <v>490</v>
      </c>
      <c r="B82" s="2550"/>
      <c r="C82" s="211"/>
      <c r="D82" s="211"/>
      <c r="E82" s="34"/>
      <c r="K82" s="162"/>
    </row>
    <row r="83" spans="1:11" x14ac:dyDescent="0.25">
      <c r="A83" s="2549" t="s">
        <v>8</v>
      </c>
      <c r="B83" s="2550"/>
      <c r="C83" s="211"/>
      <c r="D83" s="211"/>
      <c r="E83" s="34"/>
      <c r="K83" s="162"/>
    </row>
    <row r="84" spans="1:11" x14ac:dyDescent="0.25">
      <c r="A84" s="2549" t="s">
        <v>7</v>
      </c>
      <c r="B84" s="2550"/>
      <c r="C84" s="211"/>
      <c r="D84" s="211"/>
      <c r="E84" s="34"/>
      <c r="K84" s="162"/>
    </row>
    <row r="85" spans="1:11" x14ac:dyDescent="0.25">
      <c r="A85" s="2549" t="s">
        <v>50</v>
      </c>
      <c r="B85" s="2550"/>
      <c r="C85" s="211"/>
      <c r="D85" s="211"/>
      <c r="E85" s="34"/>
      <c r="K85" s="162"/>
    </row>
    <row r="86" spans="1:11" x14ac:dyDescent="0.25">
      <c r="A86" s="2549" t="s">
        <v>11</v>
      </c>
      <c r="B86" s="2550"/>
      <c r="C86" s="211"/>
      <c r="D86" s="211"/>
      <c r="E86" s="34"/>
      <c r="K86" s="162"/>
    </row>
    <row r="87" spans="1:11" ht="15.75" thickBot="1" x14ac:dyDescent="0.3">
      <c r="A87" s="2549" t="s">
        <v>491</v>
      </c>
      <c r="B87" s="2550"/>
      <c r="C87" s="211"/>
      <c r="D87" s="211"/>
      <c r="E87" s="34"/>
      <c r="K87" s="162"/>
    </row>
    <row r="88" spans="1:11" ht="15.75" thickBot="1" x14ac:dyDescent="0.3">
      <c r="A88" s="2549" t="s">
        <v>15</v>
      </c>
      <c r="B88" s="2550"/>
      <c r="C88" s="211"/>
      <c r="D88" s="211"/>
      <c r="E88" s="34"/>
      <c r="G88" s="350" t="s">
        <v>62</v>
      </c>
      <c r="H88" s="1212"/>
      <c r="I88" s="349" t="s">
        <v>100</v>
      </c>
      <c r="J88" s="348" t="s">
        <v>49</v>
      </c>
      <c r="K88" s="162"/>
    </row>
    <row r="89" spans="1:11" x14ac:dyDescent="0.25">
      <c r="A89" s="2549" t="s">
        <v>13</v>
      </c>
      <c r="B89" s="2550"/>
      <c r="C89" s="211"/>
      <c r="D89" s="211"/>
      <c r="E89" s="34"/>
      <c r="G89" s="2486"/>
      <c r="H89" s="2488"/>
      <c r="I89" s="213"/>
      <c r="J89" s="212"/>
      <c r="K89" s="162"/>
    </row>
    <row r="90" spans="1:11" x14ac:dyDescent="0.25">
      <c r="A90" s="2549"/>
      <c r="B90" s="2550"/>
      <c r="C90" s="211"/>
      <c r="D90" s="211"/>
      <c r="E90" s="34"/>
      <c r="G90" s="2489"/>
      <c r="H90" s="2491"/>
      <c r="I90" s="213"/>
      <c r="J90" s="212"/>
      <c r="K90" s="162"/>
    </row>
    <row r="91" spans="1:11" x14ac:dyDescent="0.25">
      <c r="A91" s="2549"/>
      <c r="B91" s="2550"/>
      <c r="C91" s="211"/>
      <c r="D91" s="211"/>
      <c r="E91" s="34"/>
      <c r="G91" s="2489"/>
      <c r="H91" s="2491"/>
      <c r="I91" s="213"/>
      <c r="J91" s="212"/>
      <c r="K91" s="162"/>
    </row>
    <row r="92" spans="1:11" x14ac:dyDescent="0.25">
      <c r="A92" s="2549"/>
      <c r="B92" s="2550"/>
      <c r="C92" s="211"/>
      <c r="D92" s="211"/>
      <c r="E92" s="34"/>
      <c r="G92" s="2489"/>
      <c r="H92" s="2491"/>
      <c r="I92" s="213"/>
      <c r="J92" s="212"/>
      <c r="K92" s="162"/>
    </row>
    <row r="93" spans="1:11" x14ac:dyDescent="0.25">
      <c r="A93" s="2549"/>
      <c r="B93" s="2550"/>
      <c r="C93" s="211"/>
      <c r="D93" s="211"/>
      <c r="E93" s="34"/>
      <c r="G93" s="2489"/>
      <c r="H93" s="2491"/>
      <c r="I93" s="215"/>
      <c r="J93" s="212"/>
      <c r="K93" s="162"/>
    </row>
    <row r="94" spans="1:11" ht="15.75" thickBot="1" x14ac:dyDescent="0.3">
      <c r="A94" s="2551" t="s">
        <v>67</v>
      </c>
      <c r="B94" s="2552"/>
      <c r="C94" s="234"/>
      <c r="D94" s="234"/>
      <c r="E94" s="34"/>
      <c r="G94" s="438" t="s">
        <v>101</v>
      </c>
      <c r="H94" s="553"/>
      <c r="I94" s="54"/>
      <c r="J94" s="257"/>
      <c r="K94" s="162"/>
    </row>
    <row r="95" spans="1:11" ht="15.75" thickBot="1" x14ac:dyDescent="0.3">
      <c r="A95" s="2553" t="s">
        <v>66</v>
      </c>
      <c r="B95" s="2554"/>
      <c r="C95" s="960"/>
      <c r="D95" s="960"/>
      <c r="E95" s="960"/>
    </row>
    <row r="96" spans="1:11" ht="8.1" customHeight="1" thickBot="1" x14ac:dyDescent="0.3">
      <c r="K96" s="162"/>
    </row>
    <row r="97" spans="1:21" ht="15.75" thickBot="1" x14ac:dyDescent="0.3">
      <c r="A97" s="346" t="s">
        <v>91</v>
      </c>
      <c r="B97" s="527"/>
      <c r="C97" s="344"/>
      <c r="K97" s="162"/>
    </row>
    <row r="98" spans="1:21" ht="15.75" thickBot="1" x14ac:dyDescent="0.3">
      <c r="A98" s="345" t="s">
        <v>90</v>
      </c>
      <c r="B98" s="75"/>
      <c r="C98" s="75"/>
      <c r="D98" s="344"/>
      <c r="E98" s="2555" t="s">
        <v>537</v>
      </c>
      <c r="F98" s="2556"/>
      <c r="G98" s="2556"/>
      <c r="H98" s="2556"/>
      <c r="I98" s="2556"/>
      <c r="J98" s="2556"/>
      <c r="K98" s="2556"/>
    </row>
    <row r="99" spans="1:21" ht="15.75" thickBot="1" x14ac:dyDescent="0.3">
      <c r="A99" s="342" t="s">
        <v>217</v>
      </c>
      <c r="B99" s="341"/>
      <c r="C99" s="341"/>
      <c r="D99" s="341"/>
      <c r="E99" s="219"/>
      <c r="G99" s="2557"/>
      <c r="H99" s="2509"/>
      <c r="I99" s="2509"/>
      <c r="J99" s="2509"/>
      <c r="K99" s="162"/>
    </row>
    <row r="100" spans="1:21" ht="8.1" customHeight="1" thickBot="1" x14ac:dyDescent="0.3">
      <c r="K100" s="162"/>
    </row>
    <row r="101" spans="1:21" ht="15.75" thickBot="1" x14ac:dyDescent="0.3">
      <c r="A101" s="2543" t="s">
        <v>194</v>
      </c>
      <c r="B101" s="2544"/>
      <c r="C101" s="2544"/>
      <c r="D101" s="2544"/>
      <c r="E101" s="2544"/>
      <c r="F101" s="2544"/>
      <c r="G101" s="2544"/>
      <c r="H101" s="2544"/>
      <c r="I101" s="2544"/>
      <c r="J101" s="2545"/>
      <c r="K101" s="156"/>
    </row>
    <row r="102" spans="1:21" ht="5.0999999999999996" customHeight="1" thickBot="1" x14ac:dyDescent="0.3">
      <c r="K102" s="10"/>
    </row>
    <row r="103" spans="1:21" ht="15.75" thickBot="1" x14ac:dyDescent="0.3">
      <c r="A103" s="2580" t="s">
        <v>248</v>
      </c>
      <c r="B103" s="2581"/>
      <c r="C103" s="566" t="s">
        <v>226</v>
      </c>
      <c r="D103" s="563" t="s">
        <v>227</v>
      </c>
      <c r="E103" s="564" t="s">
        <v>230</v>
      </c>
      <c r="G103" s="2575" t="s">
        <v>138</v>
      </c>
      <c r="H103" s="2575"/>
      <c r="I103" s="2575"/>
      <c r="J103" s="2575"/>
      <c r="K103" s="2575"/>
    </row>
    <row r="104" spans="1:21" x14ac:dyDescent="0.25">
      <c r="A104" s="2582" t="s">
        <v>145</v>
      </c>
      <c r="B104" s="2583"/>
      <c r="C104" s="567"/>
      <c r="D104" s="554"/>
      <c r="E104" s="561"/>
      <c r="F104" s="1236"/>
      <c r="G104" s="2575" t="s">
        <v>139</v>
      </c>
      <c r="H104" s="2575"/>
      <c r="I104" s="2575"/>
      <c r="J104" s="2575"/>
      <c r="K104" s="2575"/>
    </row>
    <row r="105" spans="1:21" x14ac:dyDescent="0.25">
      <c r="A105" s="2572" t="s">
        <v>123</v>
      </c>
      <c r="B105" s="2573"/>
      <c r="C105" s="568"/>
      <c r="D105" s="555"/>
      <c r="E105" s="556"/>
      <c r="G105" s="2575" t="s">
        <v>140</v>
      </c>
      <c r="H105" s="2575"/>
      <c r="I105" s="2575"/>
      <c r="J105" s="2575"/>
      <c r="K105" s="2575"/>
    </row>
    <row r="106" spans="1:21" ht="15.75" thickBot="1" x14ac:dyDescent="0.3">
      <c r="A106" s="2576" t="s">
        <v>114</v>
      </c>
      <c r="B106" s="2577"/>
      <c r="C106" s="417"/>
      <c r="D106" s="565"/>
      <c r="E106" s="469"/>
      <c r="G106" s="2495"/>
      <c r="H106" s="2495"/>
      <c r="I106" s="2495"/>
      <c r="J106" s="2495"/>
      <c r="K106" s="2495"/>
    </row>
    <row r="107" spans="1:21" x14ac:dyDescent="0.25">
      <c r="A107" s="2578" t="s">
        <v>211</v>
      </c>
      <c r="B107" s="2579"/>
      <c r="C107" s="414"/>
      <c r="D107" s="415"/>
      <c r="E107" s="59" t="s">
        <v>229</v>
      </c>
      <c r="G107" s="2495"/>
      <c r="H107" s="2495"/>
      <c r="I107" s="2495"/>
      <c r="J107" s="2495"/>
      <c r="K107" s="2495"/>
    </row>
    <row r="108" spans="1:21" x14ac:dyDescent="0.25">
      <c r="A108" s="2565" t="s">
        <v>122</v>
      </c>
      <c r="B108" s="2566"/>
      <c r="C108" s="414"/>
      <c r="D108" s="415"/>
      <c r="E108" s="59" t="s">
        <v>229</v>
      </c>
      <c r="F108" s="1236"/>
      <c r="G108" s="2495"/>
      <c r="H108" s="2495"/>
      <c r="I108" s="2495"/>
      <c r="J108" s="2495"/>
      <c r="K108" s="2495"/>
    </row>
    <row r="109" spans="1:21" ht="15.75" thickBot="1" x14ac:dyDescent="0.3">
      <c r="A109" s="2567" t="s">
        <v>149</v>
      </c>
      <c r="B109" s="2568"/>
      <c r="C109" s="414"/>
      <c r="D109" s="416"/>
      <c r="E109" s="59" t="s">
        <v>229</v>
      </c>
      <c r="F109" s="1236"/>
      <c r="G109" s="2495"/>
      <c r="H109" s="2495"/>
      <c r="I109" s="2495"/>
      <c r="J109" s="2495"/>
      <c r="K109" s="2495"/>
    </row>
    <row r="110" spans="1:21" ht="15.75" thickBot="1" x14ac:dyDescent="0.3">
      <c r="A110" s="2569" t="s">
        <v>228</v>
      </c>
      <c r="B110" s="2570"/>
      <c r="C110" s="156"/>
      <c r="D110" s="33"/>
      <c r="E110" s="11"/>
      <c r="G110" s="2664"/>
      <c r="H110" s="2664"/>
      <c r="I110" s="2664"/>
      <c r="J110" s="2664"/>
      <c r="K110" s="2664"/>
    </row>
    <row r="111" spans="1:21" ht="16.5" thickBot="1" x14ac:dyDescent="0.3">
      <c r="A111" s="2760" t="s">
        <v>192</v>
      </c>
      <c r="B111" s="2761"/>
      <c r="C111" s="2761"/>
      <c r="D111" s="2761"/>
      <c r="E111" s="2761"/>
      <c r="F111" s="2761"/>
      <c r="G111" s="2761"/>
      <c r="H111" s="2761"/>
      <c r="I111" s="2761"/>
      <c r="J111" s="2762"/>
      <c r="K111" s="220"/>
    </row>
    <row r="112" spans="1:21" ht="18.75" x14ac:dyDescent="0.3">
      <c r="C112" s="11"/>
      <c r="D112" s="11"/>
      <c r="E112" s="1236"/>
      <c r="G112" s="161"/>
      <c r="H112" s="161"/>
      <c r="K112" s="162" t="s">
        <v>147</v>
      </c>
      <c r="U112" s="1228" t="s">
        <v>193</v>
      </c>
    </row>
    <row r="113" spans="1:21" ht="16.5" thickBot="1" x14ac:dyDescent="0.3">
      <c r="C113" s="11"/>
      <c r="D113" s="11"/>
      <c r="E113" s="380" t="s">
        <v>144</v>
      </c>
      <c r="J113" s="2519" t="s">
        <v>557</v>
      </c>
      <c r="K113" s="2519"/>
      <c r="U113" s="221" t="s">
        <v>164</v>
      </c>
    </row>
    <row r="114" spans="1:21" ht="8.1" customHeight="1" x14ac:dyDescent="0.3">
      <c r="C114" s="11"/>
      <c r="D114" s="11"/>
      <c r="E114" s="1236"/>
      <c r="G114" s="161"/>
      <c r="H114" s="161"/>
      <c r="K114" s="162"/>
    </row>
    <row r="115" spans="1:21" ht="15.75" thickBot="1" x14ac:dyDescent="0.3">
      <c r="C115" s="11"/>
      <c r="D115" s="11"/>
      <c r="E115" s="1236"/>
      <c r="K115" s="162" t="s">
        <v>143</v>
      </c>
    </row>
    <row r="116" spans="1:21" ht="18" customHeight="1" thickBot="1" x14ac:dyDescent="0.3">
      <c r="A116" s="2546" t="s">
        <v>191</v>
      </c>
      <c r="B116" s="2547"/>
      <c r="C116" s="2547"/>
      <c r="D116" s="2547"/>
      <c r="E116" s="2547"/>
      <c r="F116" s="2547"/>
      <c r="G116" s="2547"/>
      <c r="H116" s="2547"/>
      <c r="I116" s="2547"/>
      <c r="J116" s="2548"/>
      <c r="K116" s="222"/>
    </row>
    <row r="117" spans="1:21" ht="8.1" customHeight="1" x14ac:dyDescent="0.25">
      <c r="D117" s="10"/>
      <c r="E117" s="1236"/>
      <c r="I117" s="86"/>
      <c r="K117" s="162"/>
    </row>
    <row r="118" spans="1:21" ht="15" customHeight="1" x14ac:dyDescent="0.25">
      <c r="A118" s="258" t="s">
        <v>265</v>
      </c>
      <c r="B118" s="258"/>
      <c r="D118" s="10"/>
      <c r="E118" s="1236"/>
      <c r="I118" s="86"/>
      <c r="K118" s="162"/>
    </row>
    <row r="119" spans="1:21" ht="15" customHeight="1" x14ac:dyDescent="0.25">
      <c r="A119" s="258"/>
      <c r="B119" s="258"/>
      <c r="D119" s="10"/>
      <c r="E119" s="1236"/>
      <c r="I119" s="86"/>
      <c r="K119" s="162"/>
    </row>
    <row r="120" spans="1:21" ht="15" customHeight="1" x14ac:dyDescent="0.25">
      <c r="A120" s="448" t="s">
        <v>650</v>
      </c>
      <c r="B120" s="448"/>
      <c r="D120" s="10"/>
      <c r="E120" s="1236"/>
      <c r="I120" s="86"/>
      <c r="K120" s="162"/>
    </row>
    <row r="121" spans="1:21" ht="5.0999999999999996" customHeight="1" thickBot="1" x14ac:dyDescent="0.3">
      <c r="K121" s="162"/>
    </row>
    <row r="122" spans="1:21" ht="15" customHeight="1" thickBot="1" x14ac:dyDescent="0.3">
      <c r="A122" s="2506" t="s">
        <v>19</v>
      </c>
      <c r="B122" s="2508"/>
      <c r="C122" s="1240" t="s">
        <v>106</v>
      </c>
      <c r="D122" s="73" t="s">
        <v>71</v>
      </c>
      <c r="E122" s="73" t="s">
        <v>81</v>
      </c>
      <c r="G122" s="2495" t="s">
        <v>300</v>
      </c>
      <c r="H122" s="2495"/>
      <c r="I122" s="2495"/>
      <c r="J122" s="2495"/>
      <c r="K122" s="2495"/>
    </row>
    <row r="123" spans="1:21" ht="15" customHeight="1" x14ac:dyDescent="0.25">
      <c r="A123" s="2510" t="s">
        <v>110</v>
      </c>
      <c r="B123" s="2512"/>
      <c r="C123" s="125" t="s">
        <v>21</v>
      </c>
      <c r="D123" s="223"/>
      <c r="E123" s="224"/>
      <c r="G123" s="2540"/>
      <c r="H123" s="2540"/>
      <c r="I123" s="2540"/>
      <c r="J123" s="2540"/>
      <c r="K123" s="2540"/>
    </row>
    <row r="124" spans="1:21" ht="15" customHeight="1" x14ac:dyDescent="0.25">
      <c r="A124" s="2541"/>
      <c r="B124" s="2542"/>
      <c r="C124" s="98" t="s">
        <v>51</v>
      </c>
      <c r="D124" s="225"/>
      <c r="E124" s="226"/>
      <c r="G124" s="2495"/>
      <c r="H124" s="2495"/>
      <c r="I124" s="2495"/>
      <c r="J124" s="2495"/>
      <c r="K124" s="2495"/>
    </row>
    <row r="125" spans="1:21" ht="15" customHeight="1" x14ac:dyDescent="0.25">
      <c r="A125" s="2541"/>
      <c r="B125" s="2542"/>
      <c r="C125" s="98" t="s">
        <v>0</v>
      </c>
      <c r="D125" s="225"/>
      <c r="E125" s="226"/>
      <c r="G125" s="2540"/>
      <c r="H125" s="2540"/>
      <c r="I125" s="2540"/>
      <c r="J125" s="2540"/>
      <c r="K125" s="2540"/>
    </row>
    <row r="126" spans="1:21" ht="15" customHeight="1" x14ac:dyDescent="0.25">
      <c r="A126" s="2541"/>
      <c r="B126" s="2542"/>
      <c r="C126" s="98" t="s">
        <v>24</v>
      </c>
      <c r="D126" s="225"/>
      <c r="E126" s="226"/>
      <c r="G126" s="2495"/>
      <c r="H126" s="2495"/>
      <c r="I126" s="2495"/>
      <c r="J126" s="2495"/>
      <c r="K126" s="2495"/>
    </row>
    <row r="127" spans="1:21" ht="15" customHeight="1" x14ac:dyDescent="0.25">
      <c r="A127" s="2538"/>
      <c r="B127" s="2539"/>
      <c r="C127" s="99" t="s">
        <v>1</v>
      </c>
      <c r="D127" s="227"/>
      <c r="E127" s="226"/>
      <c r="G127" s="2540"/>
      <c r="H127" s="2540"/>
      <c r="I127" s="2540"/>
      <c r="J127" s="2540"/>
      <c r="K127" s="2540"/>
    </row>
    <row r="128" spans="1:21" ht="15" customHeight="1" x14ac:dyDescent="0.25">
      <c r="A128" s="2538"/>
      <c r="B128" s="2539"/>
      <c r="C128" s="99" t="s">
        <v>22</v>
      </c>
      <c r="D128" s="225"/>
      <c r="E128" s="226"/>
      <c r="G128" s="2495"/>
      <c r="H128" s="2495"/>
      <c r="I128" s="2495"/>
      <c r="J128" s="2495"/>
      <c r="K128" s="2495"/>
    </row>
    <row r="129" spans="1:11" ht="15" customHeight="1" thickBot="1" x14ac:dyDescent="0.3">
      <c r="A129" s="2538"/>
      <c r="B129" s="2539"/>
      <c r="C129" s="99" t="s">
        <v>116</v>
      </c>
      <c r="D129" s="230"/>
      <c r="E129" s="384"/>
      <c r="G129" s="2509"/>
      <c r="H129" s="2509"/>
      <c r="I129" s="2509"/>
      <c r="J129" s="2509"/>
      <c r="K129" s="2509"/>
    </row>
    <row r="130" spans="1:11" ht="15" customHeight="1" x14ac:dyDescent="0.25">
      <c r="A130" s="2510" t="s">
        <v>72</v>
      </c>
      <c r="B130" s="2512"/>
      <c r="C130" s="102" t="s">
        <v>108</v>
      </c>
      <c r="D130" s="227"/>
      <c r="E130" s="226"/>
      <c r="G130" s="2531"/>
      <c r="H130" s="2531"/>
      <c r="I130" s="2531"/>
      <c r="J130" s="2531"/>
      <c r="K130" s="2531"/>
    </row>
    <row r="131" spans="1:11" ht="15" customHeight="1" x14ac:dyDescent="0.25">
      <c r="A131" s="2513"/>
      <c r="B131" s="2515"/>
      <c r="C131" s="102" t="s">
        <v>538</v>
      </c>
      <c r="D131" s="227"/>
      <c r="E131" s="226"/>
      <c r="G131" s="2495"/>
      <c r="H131" s="2495"/>
      <c r="I131" s="2495"/>
      <c r="J131" s="2495"/>
      <c r="K131" s="2495"/>
    </row>
    <row r="132" spans="1:11" ht="15" customHeight="1" x14ac:dyDescent="0.25">
      <c r="A132" s="2536"/>
      <c r="B132" s="2537"/>
      <c r="C132" s="102" t="s">
        <v>539</v>
      </c>
      <c r="D132" s="227"/>
      <c r="E132" s="226"/>
      <c r="G132" s="2495"/>
      <c r="H132" s="2495"/>
      <c r="I132" s="2495"/>
      <c r="J132" s="2495"/>
      <c r="K132" s="2495"/>
    </row>
    <row r="133" spans="1:11" ht="15" customHeight="1" thickBot="1" x14ac:dyDescent="0.3">
      <c r="A133" s="2534"/>
      <c r="B133" s="2535"/>
      <c r="C133" s="102" t="s">
        <v>117</v>
      </c>
      <c r="D133" s="227"/>
      <c r="E133" s="229"/>
      <c r="G133" s="2531"/>
      <c r="H133" s="2531"/>
      <c r="I133" s="2531"/>
      <c r="J133" s="2531"/>
      <c r="K133" s="2531"/>
    </row>
    <row r="134" spans="1:11" ht="15" customHeight="1" x14ac:dyDescent="0.25">
      <c r="A134" s="1011" t="s">
        <v>552</v>
      </c>
      <c r="B134" s="1012" t="s">
        <v>553</v>
      </c>
      <c r="C134" s="1010" t="s">
        <v>29</v>
      </c>
      <c r="D134" s="227"/>
      <c r="E134" s="229"/>
      <c r="G134" s="2531"/>
      <c r="H134" s="2531"/>
      <c r="I134" s="2531"/>
      <c r="J134" s="2531"/>
      <c r="K134" s="2531"/>
    </row>
    <row r="135" spans="1:11" ht="15" customHeight="1" x14ac:dyDescent="0.25">
      <c r="A135" s="1002"/>
      <c r="B135" s="80" t="s">
        <v>553</v>
      </c>
      <c r="C135" s="80" t="s">
        <v>550</v>
      </c>
      <c r="D135" s="227"/>
      <c r="E135" s="229"/>
      <c r="G135" s="2531"/>
      <c r="H135" s="2531"/>
      <c r="I135" s="2531"/>
      <c r="J135" s="2531"/>
      <c r="K135" s="2531"/>
    </row>
    <row r="136" spans="1:11" ht="15" customHeight="1" x14ac:dyDescent="0.25">
      <c r="A136" s="1002"/>
      <c r="B136" s="80" t="s">
        <v>224</v>
      </c>
      <c r="C136" s="102" t="s">
        <v>373</v>
      </c>
      <c r="D136" s="227"/>
      <c r="E136" s="229"/>
      <c r="G136" s="2531"/>
      <c r="H136" s="2531"/>
      <c r="I136" s="2531"/>
      <c r="J136" s="2531"/>
      <c r="K136" s="2531"/>
    </row>
    <row r="137" spans="1:11" ht="15" customHeight="1" x14ac:dyDescent="0.25">
      <c r="A137" s="1002"/>
      <c r="B137" s="80" t="s">
        <v>553</v>
      </c>
      <c r="C137" s="102" t="s">
        <v>30</v>
      </c>
      <c r="D137" s="227"/>
      <c r="E137" s="229"/>
      <c r="G137" s="2531"/>
      <c r="H137" s="2531"/>
      <c r="I137" s="2531"/>
      <c r="J137" s="2531"/>
      <c r="K137" s="2531"/>
    </row>
    <row r="138" spans="1:11" ht="15" customHeight="1" thickBot="1" x14ac:dyDescent="0.3">
      <c r="A138" s="1002"/>
      <c r="B138" s="80" t="s">
        <v>553</v>
      </c>
      <c r="C138" s="102" t="s">
        <v>551</v>
      </c>
      <c r="D138" s="227"/>
      <c r="E138" s="229"/>
      <c r="G138" s="2531"/>
      <c r="H138" s="2531"/>
      <c r="I138" s="2531"/>
      <c r="J138" s="2531"/>
      <c r="K138" s="2531"/>
    </row>
    <row r="139" spans="1:11" ht="15" customHeight="1" x14ac:dyDescent="0.25">
      <c r="A139" s="2532" t="s">
        <v>75</v>
      </c>
      <c r="B139" s="2533"/>
      <c r="C139" s="102" t="s">
        <v>109</v>
      </c>
      <c r="D139" s="225"/>
      <c r="E139" s="226"/>
      <c r="G139" s="2495"/>
      <c r="H139" s="2495"/>
      <c r="I139" s="2495"/>
      <c r="J139" s="2495"/>
      <c r="K139" s="2495"/>
    </row>
    <row r="140" spans="1:11" ht="15" customHeight="1" thickBot="1" x14ac:dyDescent="0.3">
      <c r="A140" s="2529"/>
      <c r="B140" s="2530"/>
      <c r="C140" s="102" t="s">
        <v>74</v>
      </c>
      <c r="D140" s="227"/>
      <c r="E140" s="226"/>
      <c r="G140" s="2495"/>
      <c r="H140" s="2495"/>
      <c r="I140" s="2495"/>
      <c r="J140" s="2495"/>
      <c r="K140" s="2495"/>
    </row>
    <row r="141" spans="1:11" ht="15" customHeight="1" x14ac:dyDescent="0.25">
      <c r="A141" s="2532" t="s">
        <v>76</v>
      </c>
      <c r="B141" s="2533"/>
      <c r="C141" s="1003" t="s">
        <v>77</v>
      </c>
      <c r="D141" s="227"/>
      <c r="E141" s="229"/>
      <c r="G141" s="2495"/>
      <c r="H141" s="2495"/>
      <c r="I141" s="2495"/>
      <c r="J141" s="2495"/>
      <c r="K141" s="2495"/>
    </row>
    <row r="142" spans="1:11" ht="15" customHeight="1" thickBot="1" x14ac:dyDescent="0.3">
      <c r="A142" s="2529"/>
      <c r="B142" s="2530"/>
      <c r="C142" s="1009" t="s">
        <v>78</v>
      </c>
      <c r="D142" s="227"/>
      <c r="E142" s="226"/>
      <c r="G142" s="2531"/>
      <c r="H142" s="2531"/>
      <c r="I142" s="2531"/>
      <c r="J142" s="2531"/>
      <c r="K142" s="2531"/>
    </row>
    <row r="143" spans="1:11" ht="15" customHeight="1" x14ac:dyDescent="0.25">
      <c r="A143" s="1006" t="s">
        <v>542</v>
      </c>
      <c r="B143" s="1007" t="s">
        <v>21</v>
      </c>
      <c r="C143" s="1003" t="s">
        <v>544</v>
      </c>
      <c r="D143" s="227"/>
      <c r="E143" s="226"/>
      <c r="G143" s="2495"/>
      <c r="H143" s="2495"/>
      <c r="I143" s="2495"/>
      <c r="J143" s="2495"/>
      <c r="K143" s="2495"/>
    </row>
    <row r="144" spans="1:11" ht="15" customHeight="1" x14ac:dyDescent="0.25">
      <c r="A144" s="1008"/>
      <c r="B144" s="1004" t="s">
        <v>1</v>
      </c>
      <c r="C144" s="1003" t="s">
        <v>543</v>
      </c>
      <c r="D144" s="227"/>
      <c r="E144" s="231"/>
      <c r="G144" s="2526"/>
      <c r="H144" s="2526"/>
      <c r="I144" s="2526"/>
      <c r="J144" s="2526"/>
      <c r="K144" s="2526"/>
    </row>
    <row r="145" spans="1:20" ht="15" customHeight="1" thickBot="1" x14ac:dyDescent="0.3">
      <c r="A145" s="1227"/>
      <c r="B145" s="1239" t="s">
        <v>1</v>
      </c>
      <c r="C145" s="1003" t="s">
        <v>541</v>
      </c>
      <c r="D145" s="1005"/>
      <c r="E145" s="231"/>
      <c r="G145" s="2526"/>
      <c r="H145" s="2526"/>
      <c r="I145" s="2526"/>
      <c r="J145" s="2526"/>
      <c r="K145" s="2526"/>
    </row>
    <row r="146" spans="1:20" ht="15" customHeight="1" x14ac:dyDescent="0.25">
      <c r="A146" s="2532" t="s">
        <v>119</v>
      </c>
      <c r="B146" s="2533"/>
      <c r="C146" s="1204"/>
      <c r="D146" s="232"/>
      <c r="E146" s="132"/>
      <c r="G146" s="2526"/>
      <c r="H146" s="2526"/>
      <c r="I146" s="2526"/>
      <c r="J146" s="2526"/>
      <c r="K146" s="2526"/>
    </row>
    <row r="147" spans="1:20" ht="15" customHeight="1" x14ac:dyDescent="0.25">
      <c r="A147" s="2527"/>
      <c r="B147" s="2528"/>
      <c r="C147" s="451"/>
      <c r="D147" s="211"/>
      <c r="E147" s="453"/>
      <c r="G147" s="2526"/>
      <c r="H147" s="2526"/>
      <c r="I147" s="2526"/>
      <c r="J147" s="2526"/>
      <c r="K147" s="2526"/>
    </row>
    <row r="148" spans="1:20" ht="15" customHeight="1" x14ac:dyDescent="0.25">
      <c r="A148" s="2489"/>
      <c r="B148" s="2491"/>
      <c r="C148" s="452"/>
      <c r="D148" s="211"/>
      <c r="E148" s="454"/>
      <c r="G148" s="2526"/>
      <c r="H148" s="2526"/>
      <c r="I148" s="2526"/>
      <c r="J148" s="2526"/>
      <c r="K148" s="2526"/>
    </row>
    <row r="149" spans="1:20" ht="15" customHeight="1" x14ac:dyDescent="0.25">
      <c r="A149" s="2489"/>
      <c r="B149" s="2491"/>
      <c r="C149" s="452"/>
      <c r="D149" s="211"/>
      <c r="E149" s="454"/>
      <c r="G149" s="2526"/>
      <c r="H149" s="2526"/>
      <c r="I149" s="2526"/>
      <c r="J149" s="2526"/>
      <c r="K149" s="2526"/>
    </row>
    <row r="150" spans="1:20" ht="15" customHeight="1" x14ac:dyDescent="0.25">
      <c r="A150" s="2489"/>
      <c r="B150" s="2491"/>
      <c r="C150" s="378"/>
      <c r="D150" s="455"/>
      <c r="E150" s="331"/>
      <c r="G150" s="2526"/>
      <c r="H150" s="2526"/>
      <c r="I150" s="2526"/>
      <c r="J150" s="2526"/>
      <c r="K150" s="2526"/>
    </row>
    <row r="151" spans="1:20" ht="15" customHeight="1" x14ac:dyDescent="0.25">
      <c r="A151" s="2489"/>
      <c r="B151" s="2491"/>
      <c r="C151" s="378"/>
      <c r="D151" s="234"/>
      <c r="E151" s="331"/>
      <c r="G151" s="2526"/>
      <c r="H151" s="2526"/>
      <c r="I151" s="2526"/>
      <c r="J151" s="2526"/>
      <c r="K151" s="2526"/>
    </row>
    <row r="152" spans="1:20" ht="15" customHeight="1" x14ac:dyDescent="0.25">
      <c r="A152" s="2489"/>
      <c r="B152" s="2491"/>
      <c r="C152" s="378"/>
      <c r="D152" s="234"/>
      <c r="E152" s="331"/>
      <c r="G152" s="2526"/>
      <c r="H152" s="2526"/>
      <c r="I152" s="2526"/>
      <c r="J152" s="2526"/>
      <c r="K152" s="2526"/>
    </row>
    <row r="153" spans="1:20" ht="15" customHeight="1" x14ac:dyDescent="0.25">
      <c r="A153" s="2489"/>
      <c r="B153" s="2491"/>
      <c r="C153" s="378"/>
      <c r="D153" s="234"/>
      <c r="E153" s="331"/>
      <c r="G153" s="2526"/>
      <c r="H153" s="2526"/>
      <c r="I153" s="2526"/>
      <c r="J153" s="2526"/>
      <c r="K153" s="2526"/>
    </row>
    <row r="154" spans="1:20" ht="15" customHeight="1" thickBot="1" x14ac:dyDescent="0.3">
      <c r="A154" s="2492"/>
      <c r="B154" s="2494"/>
      <c r="C154" s="379"/>
      <c r="D154" s="235"/>
      <c r="E154" s="330"/>
      <c r="G154" s="2526"/>
      <c r="H154" s="2526"/>
      <c r="I154" s="2526"/>
      <c r="J154" s="2526"/>
      <c r="K154" s="2526"/>
    </row>
    <row r="155" spans="1:20" ht="15" customHeight="1" thickBot="1" x14ac:dyDescent="0.3">
      <c r="A155" s="1237" t="s">
        <v>120</v>
      </c>
      <c r="B155" s="1238"/>
      <c r="C155" s="1242"/>
      <c r="D155" s="33"/>
      <c r="E155" s="1243"/>
      <c r="G155" s="594" t="s">
        <v>281</v>
      </c>
      <c r="H155" s="593" t="s">
        <v>277</v>
      </c>
      <c r="I155" s="593" t="s">
        <v>278</v>
      </c>
      <c r="K155" s="162"/>
      <c r="L155" s="10"/>
    </row>
    <row r="156" spans="1:20" ht="15" customHeight="1" thickBot="1" x14ac:dyDescent="0.3">
      <c r="G156" s="1246"/>
      <c r="H156" s="606"/>
      <c r="I156" s="592"/>
      <c r="K156" s="162"/>
      <c r="M156" s="33"/>
      <c r="N156" s="325" t="s">
        <v>276</v>
      </c>
    </row>
    <row r="157" spans="1:20" ht="15" customHeight="1" thickBot="1" x14ac:dyDescent="0.3">
      <c r="A157" s="1213" t="s">
        <v>246</v>
      </c>
      <c r="B157" s="1213"/>
      <c r="H157" s="51"/>
      <c r="J157" s="10"/>
      <c r="K157" s="162"/>
    </row>
    <row r="158" spans="1:20" ht="15" customHeight="1" thickBot="1" x14ac:dyDescent="0.3">
      <c r="A158" s="342" t="s">
        <v>145</v>
      </c>
      <c r="B158" s="342"/>
      <c r="C158" s="459" t="s">
        <v>245</v>
      </c>
      <c r="D158" s="459" t="s">
        <v>47</v>
      </c>
      <c r="E158" s="459" t="s">
        <v>243</v>
      </c>
      <c r="J158" s="10"/>
      <c r="K158" s="162"/>
      <c r="P158" s="397" t="s">
        <v>83</v>
      </c>
    </row>
    <row r="159" spans="1:20" ht="15" customHeight="1" thickBot="1" x14ac:dyDescent="0.3">
      <c r="A159" s="458" t="s">
        <v>244</v>
      </c>
      <c r="B159" s="458"/>
      <c r="C159" s="449"/>
      <c r="D159" s="595"/>
      <c r="E159" s="457"/>
      <c r="G159" s="1226" t="s">
        <v>242</v>
      </c>
      <c r="H159" s="1226"/>
      <c r="J159" s="10"/>
      <c r="K159" s="162"/>
    </row>
    <row r="160" spans="1:20" ht="15" customHeight="1" thickBot="1" x14ac:dyDescent="0.3">
      <c r="A160" s="1210" t="s">
        <v>279</v>
      </c>
      <c r="D160" s="33"/>
      <c r="E160" s="33"/>
      <c r="G160" s="1246" t="s">
        <v>287</v>
      </c>
      <c r="K160" s="162"/>
      <c r="M160" s="1226" t="s">
        <v>284</v>
      </c>
      <c r="P160" s="584" t="s">
        <v>259</v>
      </c>
      <c r="Q160" s="585"/>
      <c r="R160" s="585"/>
      <c r="S160" s="585"/>
      <c r="T160" s="585"/>
    </row>
    <row r="161" spans="1:14" ht="15" customHeight="1" thickBot="1" x14ac:dyDescent="0.3">
      <c r="A161" s="596" t="s">
        <v>280</v>
      </c>
      <c r="B161" s="1249"/>
      <c r="C161" s="484"/>
      <c r="D161" s="431"/>
      <c r="E161" s="483" t="s">
        <v>239</v>
      </c>
      <c r="G161" s="1226" t="s">
        <v>282</v>
      </c>
      <c r="H161" s="1226"/>
      <c r="J161" s="1246"/>
      <c r="M161" s="607"/>
      <c r="N161" s="583" t="str">
        <f>IF((M161)&gt;((E160)+(0.01)),P160,P158)</f>
        <v xml:space="preserve"> </v>
      </c>
    </row>
    <row r="162" spans="1:14" ht="15" customHeight="1" thickBot="1" x14ac:dyDescent="0.3">
      <c r="A162" s="461" t="s">
        <v>247</v>
      </c>
      <c r="B162" s="461"/>
      <c r="C162" s="460"/>
      <c r="D162" s="456"/>
      <c r="E162" s="457"/>
      <c r="G162" s="1246" t="s">
        <v>704</v>
      </c>
      <c r="H162" s="1246"/>
      <c r="K162" s="162"/>
      <c r="M162" s="1210">
        <f>IF((M161)&lt;(0),M160,M161)</f>
        <v>0</v>
      </c>
    </row>
    <row r="163" spans="1:14" ht="15" customHeight="1" x14ac:dyDescent="0.25">
      <c r="K163" s="162"/>
    </row>
    <row r="164" spans="1:14" ht="15" customHeight="1" x14ac:dyDescent="0.25"/>
    <row r="165" spans="1:14" ht="15" customHeight="1" x14ac:dyDescent="0.25"/>
    <row r="166" spans="1:14" ht="15" customHeight="1" thickBot="1" x14ac:dyDescent="0.3">
      <c r="K166" s="162"/>
    </row>
    <row r="167" spans="1:14" ht="15" customHeight="1" thickBot="1" x14ac:dyDescent="0.3">
      <c r="A167" s="481" t="s">
        <v>92</v>
      </c>
      <c r="B167" s="538"/>
      <c r="C167" s="329"/>
      <c r="D167" s="482" t="s">
        <v>240</v>
      </c>
      <c r="E167" s="1207"/>
      <c r="F167" s="1207"/>
      <c r="G167" s="1207"/>
      <c r="H167" s="1207"/>
      <c r="I167" s="1207"/>
      <c r="J167" s="33"/>
      <c r="K167" s="162" t="s">
        <v>241</v>
      </c>
    </row>
    <row r="168" spans="1:14" ht="15" customHeight="1" x14ac:dyDescent="0.25">
      <c r="J168" s="152" t="s">
        <v>141</v>
      </c>
      <c r="K168" s="162"/>
    </row>
    <row r="169" spans="1:14" ht="15" customHeight="1" x14ac:dyDescent="0.25">
      <c r="E169" s="380" t="s">
        <v>144</v>
      </c>
      <c r="J169" s="2519" t="s">
        <v>558</v>
      </c>
      <c r="K169" s="2519"/>
    </row>
    <row r="170" spans="1:14" ht="15" customHeight="1" x14ac:dyDescent="0.25">
      <c r="E170" s="380"/>
    </row>
    <row r="171" spans="1:14" ht="15" customHeight="1" x14ac:dyDescent="0.25">
      <c r="A171" s="258" t="s">
        <v>262</v>
      </c>
      <c r="B171" s="258"/>
      <c r="K171" s="162"/>
      <c r="N171" s="377"/>
    </row>
    <row r="172" spans="1:14" ht="15" customHeight="1" thickBot="1" x14ac:dyDescent="0.3">
      <c r="K172" s="162"/>
    </row>
    <row r="173" spans="1:14" ht="15" customHeight="1" thickBot="1" x14ac:dyDescent="0.3">
      <c r="A173" s="468" t="s">
        <v>249</v>
      </c>
      <c r="B173" s="1244"/>
      <c r="C173" s="1207"/>
      <c r="D173" s="1207"/>
      <c r="E173" s="1207"/>
      <c r="F173" s="1207"/>
      <c r="G173" s="1207"/>
      <c r="H173" s="1207"/>
      <c r="I173" s="323"/>
      <c r="J173" s="33"/>
      <c r="K173" s="162" t="s">
        <v>146</v>
      </c>
    </row>
    <row r="174" spans="1:14" ht="15" customHeight="1" x14ac:dyDescent="0.25">
      <c r="J174" s="10"/>
      <c r="K174" s="162"/>
    </row>
    <row r="175" spans="1:14" ht="15" customHeight="1" x14ac:dyDescent="0.25">
      <c r="J175" s="10"/>
      <c r="K175" s="162"/>
    </row>
    <row r="176" spans="1:14" ht="15" customHeight="1" thickBot="1" x14ac:dyDescent="0.3">
      <c r="A176" s="1213" t="s">
        <v>651</v>
      </c>
      <c r="J176" s="10"/>
      <c r="K176" s="162"/>
    </row>
    <row r="177" spans="1:20" ht="15" customHeight="1" thickBot="1" x14ac:dyDescent="0.3">
      <c r="A177" s="1241" t="s">
        <v>88</v>
      </c>
      <c r="B177" s="1242"/>
      <c r="C177" s="70" t="s">
        <v>80</v>
      </c>
      <c r="D177" s="92" t="s">
        <v>71</v>
      </c>
      <c r="E177" s="71" t="s">
        <v>81</v>
      </c>
      <c r="K177" s="162"/>
    </row>
    <row r="178" spans="1:20" ht="15" customHeight="1" x14ac:dyDescent="0.25">
      <c r="A178" s="2486"/>
      <c r="B178" s="2488"/>
      <c r="C178" s="1205"/>
      <c r="D178" s="233"/>
      <c r="E178" s="231"/>
      <c r="G178" s="151" t="s">
        <v>124</v>
      </c>
      <c r="H178" s="151"/>
      <c r="K178" s="162"/>
    </row>
    <row r="179" spans="1:20" ht="15" customHeight="1" x14ac:dyDescent="0.25">
      <c r="A179" s="2489"/>
      <c r="B179" s="2491"/>
      <c r="C179" s="1205"/>
      <c r="D179" s="233"/>
      <c r="E179" s="231"/>
      <c r="G179" s="151"/>
      <c r="H179" s="151"/>
      <c r="K179" s="162"/>
    </row>
    <row r="180" spans="1:20" ht="15" customHeight="1" x14ac:dyDescent="0.25">
      <c r="A180" s="2489"/>
      <c r="B180" s="2491"/>
      <c r="C180" s="1205"/>
      <c r="D180" s="233"/>
      <c r="E180" s="231"/>
      <c r="G180" s="151"/>
      <c r="H180" s="151"/>
      <c r="K180" s="162"/>
    </row>
    <row r="181" spans="1:20" ht="15" customHeight="1" x14ac:dyDescent="0.25">
      <c r="A181" s="2489"/>
      <c r="B181" s="2491"/>
      <c r="C181" s="1204"/>
      <c r="D181" s="211"/>
      <c r="E181" s="226"/>
      <c r="K181" s="162"/>
    </row>
    <row r="182" spans="1:20" ht="15" customHeight="1" x14ac:dyDescent="0.25">
      <c r="A182" s="2489"/>
      <c r="B182" s="2491"/>
      <c r="C182" s="1204"/>
      <c r="D182" s="211"/>
      <c r="E182" s="226"/>
      <c r="K182" s="162"/>
    </row>
    <row r="183" spans="1:20" ht="15" customHeight="1" thickBot="1" x14ac:dyDescent="0.3">
      <c r="A183" s="2492"/>
      <c r="B183" s="2494"/>
      <c r="C183" s="1204"/>
      <c r="D183" s="211"/>
      <c r="E183" s="226"/>
      <c r="K183" s="162"/>
    </row>
    <row r="184" spans="1:20" ht="15" customHeight="1" thickBot="1" x14ac:dyDescent="0.3">
      <c r="A184" s="1241" t="s">
        <v>89</v>
      </c>
      <c r="B184" s="1242"/>
      <c r="C184" s="1242"/>
      <c r="D184" s="33"/>
      <c r="E184" s="1243"/>
      <c r="G184" s="594" t="s">
        <v>281</v>
      </c>
      <c r="H184" s="593" t="s">
        <v>277</v>
      </c>
      <c r="I184" s="593" t="s">
        <v>278</v>
      </c>
      <c r="K184" s="162"/>
      <c r="L184" s="10"/>
    </row>
    <row r="185" spans="1:20" ht="15" customHeight="1" thickBot="1" x14ac:dyDescent="0.3">
      <c r="G185" s="1246"/>
      <c r="H185" s="606"/>
      <c r="I185" s="592"/>
      <c r="K185" s="162"/>
      <c r="M185" s="33"/>
      <c r="N185" s="325" t="s">
        <v>276</v>
      </c>
    </row>
    <row r="186" spans="1:20" ht="15" customHeight="1" thickBot="1" x14ac:dyDescent="0.3">
      <c r="A186" s="1213" t="s">
        <v>285</v>
      </c>
      <c r="B186" s="1213"/>
      <c r="J186" s="10"/>
      <c r="K186" s="162"/>
    </row>
    <row r="187" spans="1:20" ht="15" customHeight="1" thickBot="1" x14ac:dyDescent="0.3">
      <c r="A187" s="462" t="s">
        <v>123</v>
      </c>
      <c r="B187" s="462"/>
      <c r="C187" s="463" t="s">
        <v>245</v>
      </c>
      <c r="D187" s="463" t="s">
        <v>47</v>
      </c>
      <c r="E187" s="463" t="s">
        <v>243</v>
      </c>
      <c r="H187" s="51"/>
      <c r="I187" s="10"/>
      <c r="J187" s="1246"/>
      <c r="K187" s="162"/>
      <c r="P187" s="1209" t="s">
        <v>83</v>
      </c>
    </row>
    <row r="188" spans="1:20" ht="15" customHeight="1" thickBot="1" x14ac:dyDescent="0.3">
      <c r="A188" s="464" t="s">
        <v>248</v>
      </c>
      <c r="B188" s="539"/>
      <c r="C188" s="465"/>
      <c r="D188" s="469"/>
      <c r="E188" s="308"/>
      <c r="G188" s="1226" t="s">
        <v>257</v>
      </c>
      <c r="H188" s="1226"/>
      <c r="J188" s="10"/>
      <c r="K188" s="162"/>
    </row>
    <row r="189" spans="1:20" ht="15" customHeight="1" thickBot="1" x14ac:dyDescent="0.3">
      <c r="A189" s="586" t="s">
        <v>274</v>
      </c>
      <c r="B189" s="587"/>
      <c r="C189" s="588"/>
      <c r="D189" s="33"/>
      <c r="E189" s="33"/>
      <c r="G189" s="1246" t="s">
        <v>287</v>
      </c>
      <c r="M189" s="1226" t="s">
        <v>284</v>
      </c>
      <c r="P189" s="584" t="s">
        <v>259</v>
      </c>
      <c r="Q189" s="585"/>
      <c r="R189" s="585"/>
      <c r="S189" s="585"/>
      <c r="T189" s="585"/>
    </row>
    <row r="190" spans="1:20" ht="15" customHeight="1" thickBot="1" x14ac:dyDescent="0.3">
      <c r="A190" s="596" t="s">
        <v>280</v>
      </c>
      <c r="B190" s="1248"/>
      <c r="C190" s="589"/>
      <c r="D190" s="431"/>
      <c r="E190" s="450" t="s">
        <v>256</v>
      </c>
      <c r="G190" s="1226" t="s">
        <v>282</v>
      </c>
      <c r="H190" s="1226"/>
      <c r="J190" s="1246"/>
      <c r="K190" s="162"/>
      <c r="L190" s="10"/>
      <c r="M190" s="607"/>
      <c r="N190" s="583" t="str">
        <f>IF((M190)&gt;((E189)+(0.01)),P189,P187)</f>
        <v xml:space="preserve"> </v>
      </c>
    </row>
    <row r="191" spans="1:20" ht="15" customHeight="1" thickBot="1" x14ac:dyDescent="0.3">
      <c r="A191" s="467" t="s">
        <v>231</v>
      </c>
      <c r="B191" s="467"/>
      <c r="C191" s="466"/>
      <c r="D191" s="466"/>
      <c r="E191" s="466"/>
      <c r="G191" s="1246" t="s">
        <v>703</v>
      </c>
      <c r="H191" s="1226"/>
      <c r="J191" s="1246"/>
    </row>
    <row r="192" spans="1:20" ht="15" customHeight="1" x14ac:dyDescent="0.25"/>
    <row r="193" spans="1:20" ht="15" customHeight="1" thickBot="1" x14ac:dyDescent="0.3">
      <c r="G193" s="1226"/>
      <c r="H193" s="1226"/>
      <c r="J193" s="10"/>
      <c r="K193" s="162"/>
    </row>
    <row r="194" spans="1:20" ht="15" customHeight="1" thickBot="1" x14ac:dyDescent="0.3">
      <c r="A194" s="324" t="s">
        <v>92</v>
      </c>
      <c r="B194" s="329"/>
      <c r="C194" s="1207"/>
      <c r="D194" s="1207"/>
      <c r="E194" s="1207"/>
      <c r="F194" s="1207"/>
      <c r="G194" s="1207"/>
      <c r="H194" s="1207"/>
      <c r="I194" s="323"/>
      <c r="J194" s="33"/>
      <c r="K194" s="162"/>
    </row>
    <row r="195" spans="1:20" ht="15" customHeight="1" x14ac:dyDescent="0.25">
      <c r="K195" s="162"/>
    </row>
    <row r="196" spans="1:20" ht="15" customHeight="1" x14ac:dyDescent="0.25">
      <c r="K196" s="162"/>
    </row>
    <row r="197" spans="1:20" ht="15" customHeight="1" thickBot="1" x14ac:dyDescent="0.3">
      <c r="A197" s="1213" t="s">
        <v>652</v>
      </c>
      <c r="K197" s="162"/>
    </row>
    <row r="198" spans="1:20" ht="15" customHeight="1" thickBot="1" x14ac:dyDescent="0.3">
      <c r="A198" s="136" t="s">
        <v>111</v>
      </c>
      <c r="B198" s="540"/>
      <c r="C198" s="1242"/>
      <c r="D198" s="147" t="s">
        <v>17</v>
      </c>
      <c r="K198" s="162"/>
    </row>
    <row r="199" spans="1:20" ht="15" customHeight="1" x14ac:dyDescent="0.25">
      <c r="A199" s="144" t="s">
        <v>0</v>
      </c>
      <c r="B199" s="541"/>
      <c r="C199" s="1220"/>
      <c r="D199" s="396"/>
      <c r="G199" s="151" t="s">
        <v>125</v>
      </c>
      <c r="H199" s="151"/>
      <c r="K199" s="162"/>
    </row>
    <row r="200" spans="1:20" ht="15" customHeight="1" x14ac:dyDescent="0.25">
      <c r="A200" s="1229" t="s">
        <v>1</v>
      </c>
      <c r="B200" s="1230"/>
      <c r="C200" s="1216"/>
      <c r="D200" s="212"/>
      <c r="K200" s="162"/>
    </row>
    <row r="201" spans="1:20" ht="15" customHeight="1" thickBot="1" x14ac:dyDescent="0.3">
      <c r="A201" s="1224" t="s">
        <v>74</v>
      </c>
      <c r="B201" s="1225"/>
      <c r="C201" s="1217"/>
      <c r="D201" s="470" t="s">
        <v>83</v>
      </c>
      <c r="G201" s="1226"/>
      <c r="H201" s="1226"/>
      <c r="J201" s="10"/>
      <c r="N201" s="162"/>
    </row>
    <row r="202" spans="1:20" ht="15" customHeight="1" thickBot="1" x14ac:dyDescent="0.3">
      <c r="A202" s="1237" t="s">
        <v>121</v>
      </c>
      <c r="B202" s="1238"/>
      <c r="C202" s="1242"/>
      <c r="D202" s="33"/>
      <c r="E202" s="1246" t="s">
        <v>293</v>
      </c>
    </row>
    <row r="203" spans="1:20" ht="15" customHeight="1" x14ac:dyDescent="0.25">
      <c r="K203" s="162"/>
    </row>
    <row r="204" spans="1:20" ht="15" customHeight="1" thickBot="1" x14ac:dyDescent="0.3">
      <c r="A204" s="1213" t="s">
        <v>289</v>
      </c>
      <c r="B204" s="1213"/>
      <c r="K204" s="162"/>
    </row>
    <row r="205" spans="1:20" ht="15" customHeight="1" thickBot="1" x14ac:dyDescent="0.3">
      <c r="A205" s="1132" t="s">
        <v>114</v>
      </c>
      <c r="B205" s="1132"/>
      <c r="C205" s="472" t="s">
        <v>245</v>
      </c>
      <c r="D205" s="472" t="s">
        <v>47</v>
      </c>
      <c r="E205" s="472" t="s">
        <v>243</v>
      </c>
      <c r="K205" s="162"/>
      <c r="P205" s="1209" t="s">
        <v>83</v>
      </c>
    </row>
    <row r="206" spans="1:20" ht="15" customHeight="1" thickBot="1" x14ac:dyDescent="0.3">
      <c r="A206" s="1132" t="s">
        <v>248</v>
      </c>
      <c r="B206" s="1132"/>
      <c r="C206" s="432"/>
      <c r="D206" s="432"/>
      <c r="E206" s="432"/>
      <c r="G206" s="1226" t="s">
        <v>257</v>
      </c>
      <c r="H206" s="1226"/>
      <c r="K206" s="162"/>
      <c r="P206" s="597" t="s">
        <v>291</v>
      </c>
    </row>
    <row r="207" spans="1:20" ht="15" customHeight="1" thickBot="1" x14ac:dyDescent="0.3">
      <c r="A207" s="486" t="s">
        <v>273</v>
      </c>
      <c r="B207" s="544"/>
      <c r="C207" s="479"/>
      <c r="D207" s="432"/>
      <c r="E207" s="432"/>
      <c r="G207" s="1246" t="s">
        <v>290</v>
      </c>
      <c r="M207" s="1226" t="s">
        <v>284</v>
      </c>
      <c r="P207" s="584" t="s">
        <v>259</v>
      </c>
      <c r="Q207" s="585"/>
      <c r="R207" s="585"/>
      <c r="S207" s="585"/>
      <c r="T207" s="585"/>
    </row>
    <row r="208" spans="1:20" ht="15" customHeight="1" thickBot="1" x14ac:dyDescent="0.3">
      <c r="A208" s="596" t="s">
        <v>280</v>
      </c>
      <c r="B208" s="1249"/>
      <c r="C208" s="1208"/>
      <c r="D208" s="431"/>
      <c r="E208" s="450" t="s">
        <v>256</v>
      </c>
      <c r="G208" s="1226" t="s">
        <v>282</v>
      </c>
      <c r="H208" s="1226"/>
      <c r="J208" s="1246"/>
      <c r="K208" s="162"/>
      <c r="M208" s="607"/>
      <c r="N208" s="583" t="str">
        <f>IF((M208)&gt;((E207)+(0.01)),P207,P206)</f>
        <v xml:space="preserve">   </v>
      </c>
    </row>
    <row r="209" spans="1:11" ht="15" customHeight="1" thickBot="1" x14ac:dyDescent="0.3">
      <c r="A209" s="473" t="s">
        <v>250</v>
      </c>
      <c r="B209" s="545"/>
      <c r="C209" s="432"/>
      <c r="D209" s="432"/>
      <c r="E209" s="432"/>
      <c r="G209" s="1226" t="s">
        <v>292</v>
      </c>
      <c r="H209" s="1226"/>
    </row>
    <row r="210" spans="1:11" ht="15" customHeight="1" x14ac:dyDescent="0.25"/>
    <row r="211" spans="1:11" ht="15" customHeight="1" thickBot="1" x14ac:dyDescent="0.3">
      <c r="G211" s="1226"/>
      <c r="H211" s="1226"/>
      <c r="J211" s="10"/>
      <c r="K211" s="162"/>
    </row>
    <row r="212" spans="1:11" ht="15" customHeight="1" thickBot="1" x14ac:dyDescent="0.3">
      <c r="A212" s="324" t="s">
        <v>251</v>
      </c>
      <c r="B212" s="329"/>
      <c r="C212" s="1207"/>
      <c r="D212" s="1207"/>
      <c r="E212" s="1207"/>
      <c r="F212" s="1207"/>
      <c r="G212" s="1207"/>
      <c r="H212" s="1207"/>
      <c r="I212" s="323"/>
      <c r="J212" s="33"/>
      <c r="K212" s="485" t="s">
        <v>148</v>
      </c>
    </row>
    <row r="213" spans="1:11" ht="15" customHeight="1" x14ac:dyDescent="0.25">
      <c r="K213" s="162"/>
    </row>
    <row r="214" spans="1:11" ht="15" customHeight="1" x14ac:dyDescent="0.25"/>
    <row r="215" spans="1:11" ht="15" customHeight="1" x14ac:dyDescent="0.25"/>
    <row r="216" spans="1:11" ht="15.95" customHeight="1" x14ac:dyDescent="0.25">
      <c r="E216" s="380" t="s">
        <v>144</v>
      </c>
      <c r="J216" s="2519" t="s">
        <v>559</v>
      </c>
      <c r="K216" s="2519"/>
    </row>
    <row r="217" spans="1:11" ht="15.95" customHeight="1" thickBot="1" x14ac:dyDescent="0.3">
      <c r="E217" s="380"/>
    </row>
    <row r="218" spans="1:11" ht="15.95" customHeight="1" thickBot="1" x14ac:dyDescent="0.3">
      <c r="A218" s="324" t="s">
        <v>251</v>
      </c>
      <c r="B218" s="329"/>
      <c r="C218" s="1207"/>
      <c r="D218" s="1207"/>
      <c r="E218" s="1207"/>
      <c r="F218" s="1207"/>
      <c r="G218" s="1207"/>
      <c r="H218" s="1207"/>
      <c r="I218" s="323"/>
      <c r="J218" s="33"/>
    </row>
    <row r="219" spans="1:11" ht="15.95" customHeight="1" x14ac:dyDescent="0.25">
      <c r="J219" s="10"/>
    </row>
    <row r="220" spans="1:11" ht="15" customHeight="1" x14ac:dyDescent="0.25">
      <c r="A220" s="258" t="s">
        <v>263</v>
      </c>
      <c r="B220" s="258"/>
    </row>
    <row r="221" spans="1:11" ht="15" customHeight="1" x14ac:dyDescent="0.25"/>
    <row r="222" spans="1:11" ht="15" customHeight="1" thickBot="1" x14ac:dyDescent="0.3">
      <c r="A222" s="1213" t="s">
        <v>264</v>
      </c>
      <c r="B222" s="1213"/>
      <c r="D222" s="10"/>
    </row>
    <row r="223" spans="1:11" ht="15" customHeight="1" thickBot="1" x14ac:dyDescent="0.3">
      <c r="A223" s="1221" t="s">
        <v>234</v>
      </c>
      <c r="B223" s="1222"/>
      <c r="C223" s="1222"/>
      <c r="D223" s="437"/>
      <c r="E223" s="1226" t="s">
        <v>254</v>
      </c>
    </row>
    <row r="224" spans="1:11" ht="15" customHeight="1" thickBot="1" x14ac:dyDescent="0.3">
      <c r="A224" s="1241" t="s">
        <v>142</v>
      </c>
      <c r="B224" s="1242"/>
      <c r="C224" s="1242"/>
      <c r="D224" s="480" t="s">
        <v>17</v>
      </c>
    </row>
    <row r="225" spans="1:14" ht="15" customHeight="1" x14ac:dyDescent="0.25">
      <c r="A225" s="2486"/>
      <c r="B225" s="2487"/>
      <c r="C225" s="2488"/>
      <c r="D225" s="396"/>
    </row>
    <row r="226" spans="1:14" ht="15" customHeight="1" x14ac:dyDescent="0.25">
      <c r="A226" s="2489"/>
      <c r="B226" s="2490"/>
      <c r="C226" s="2491"/>
      <c r="D226" s="1250"/>
    </row>
    <row r="227" spans="1:14" ht="15" customHeight="1" x14ac:dyDescent="0.25">
      <c r="A227" s="2489"/>
      <c r="B227" s="2490"/>
      <c r="C227" s="2491"/>
      <c r="D227" s="212"/>
      <c r="I227" s="10"/>
      <c r="J227" s="10"/>
    </row>
    <row r="228" spans="1:14" ht="15" customHeight="1" thickBot="1" x14ac:dyDescent="0.3">
      <c r="A228" s="2492"/>
      <c r="B228" s="2493"/>
      <c r="C228" s="2494"/>
      <c r="D228" s="212"/>
      <c r="I228" s="10"/>
      <c r="J228" s="10"/>
    </row>
    <row r="229" spans="1:14" ht="15" customHeight="1" thickBot="1" x14ac:dyDescent="0.3">
      <c r="A229" s="2503" t="s">
        <v>153</v>
      </c>
      <c r="B229" s="2504"/>
      <c r="C229" s="2505"/>
      <c r="D229" s="33"/>
      <c r="E229" s="1246" t="s">
        <v>255</v>
      </c>
      <c r="J229" s="10"/>
      <c r="M229" s="33"/>
      <c r="N229" s="1210" t="s">
        <v>276</v>
      </c>
    </row>
    <row r="230" spans="1:14" ht="15" customHeight="1" thickBot="1" x14ac:dyDescent="0.3">
      <c r="A230" s="2506" t="s">
        <v>93</v>
      </c>
      <c r="B230" s="2507"/>
      <c r="C230" s="2508"/>
      <c r="D230" s="73"/>
      <c r="E230" s="73" t="s">
        <v>81</v>
      </c>
      <c r="G230" s="1226"/>
      <c r="H230" s="1226"/>
      <c r="I230" s="10"/>
      <c r="J230" s="10"/>
    </row>
    <row r="231" spans="1:14" ht="15" customHeight="1" x14ac:dyDescent="0.25">
      <c r="A231" s="2486"/>
      <c r="B231" s="2487"/>
      <c r="C231" s="2488"/>
      <c r="D231" s="233"/>
      <c r="E231" s="433"/>
      <c r="G231" s="1226"/>
      <c r="H231" s="1226"/>
      <c r="I231" s="10"/>
      <c r="J231" s="10"/>
    </row>
    <row r="232" spans="1:14" ht="15" customHeight="1" x14ac:dyDescent="0.25">
      <c r="A232" s="2489"/>
      <c r="B232" s="2490"/>
      <c r="C232" s="2491"/>
      <c r="D232" s="233"/>
      <c r="E232" s="433"/>
      <c r="G232" s="1226"/>
      <c r="H232" s="1226"/>
      <c r="I232" s="10"/>
      <c r="J232" s="10"/>
    </row>
    <row r="233" spans="1:14" ht="15" customHeight="1" x14ac:dyDescent="0.25">
      <c r="A233" s="2489"/>
      <c r="B233" s="2490"/>
      <c r="C233" s="2491"/>
      <c r="D233" s="211"/>
      <c r="E233" s="434"/>
      <c r="G233" s="1226"/>
      <c r="H233" s="1226"/>
      <c r="I233" s="10"/>
      <c r="J233" s="10"/>
    </row>
    <row r="234" spans="1:14" ht="15" customHeight="1" thickBot="1" x14ac:dyDescent="0.3">
      <c r="A234" s="2492"/>
      <c r="B234" s="2493"/>
      <c r="C234" s="2494"/>
      <c r="D234" s="235"/>
      <c r="E234" s="435"/>
      <c r="G234" s="1226"/>
      <c r="H234" s="1226"/>
      <c r="I234" s="10"/>
      <c r="J234" s="10"/>
    </row>
    <row r="235" spans="1:14" ht="15" customHeight="1" thickBot="1" x14ac:dyDescent="0.3">
      <c r="A235" s="2497" t="s">
        <v>94</v>
      </c>
      <c r="B235" s="2498"/>
      <c r="C235" s="2499"/>
      <c r="D235" s="33"/>
      <c r="E235" s="436"/>
      <c r="I235" s="10"/>
      <c r="J235" s="10"/>
    </row>
    <row r="236" spans="1:14" ht="15" customHeight="1" thickBot="1" x14ac:dyDescent="0.3">
      <c r="A236" s="2500" t="s">
        <v>253</v>
      </c>
      <c r="B236" s="2501"/>
      <c r="C236" s="2502"/>
      <c r="D236" s="33"/>
      <c r="E236" s="1226" t="s">
        <v>294</v>
      </c>
      <c r="I236" s="10"/>
      <c r="J236" s="10"/>
    </row>
    <row r="237" spans="1:14" s="1257" customFormat="1" ht="15" customHeight="1" thickBot="1" x14ac:dyDescent="0.3">
      <c r="A237"/>
      <c r="B237"/>
      <c r="C237"/>
      <c r="D237"/>
      <c r="E237" s="1274"/>
      <c r="I237" s="10"/>
      <c r="J237" s="10"/>
    </row>
    <row r="238" spans="1:14" ht="15.95" customHeight="1" thickBot="1" x14ac:dyDescent="0.35">
      <c r="A238" s="1206" t="s">
        <v>560</v>
      </c>
      <c r="B238" s="1207"/>
      <c r="C238" s="157"/>
      <c r="D238" s="157"/>
      <c r="E238" s="157"/>
      <c r="F238" s="157"/>
      <c r="G238" s="321"/>
      <c r="H238" s="321"/>
      <c r="I238" s="320"/>
      <c r="J238" s="33"/>
      <c r="K238" s="162"/>
    </row>
    <row r="239" spans="1:14" ht="5.0999999999999996" customHeight="1" x14ac:dyDescent="0.25">
      <c r="A239" s="2495"/>
      <c r="B239" s="2495"/>
      <c r="C239" s="2495"/>
      <c r="D239" s="2495"/>
      <c r="E239" s="2495"/>
      <c r="F239" s="2495"/>
      <c r="G239" s="2495"/>
      <c r="H239" s="2495"/>
      <c r="I239" s="2495"/>
      <c r="J239" s="2495"/>
      <c r="K239" s="2495"/>
      <c r="L239" s="2495"/>
    </row>
    <row r="240" spans="1:14" ht="21.95" customHeight="1" x14ac:dyDescent="0.25">
      <c r="A240" s="2496" t="s">
        <v>561</v>
      </c>
      <c r="B240" s="2496"/>
      <c r="C240" s="2496"/>
      <c r="D240" s="2496"/>
      <c r="E240" s="2496"/>
      <c r="F240" s="2496"/>
      <c r="G240" s="2496"/>
      <c r="H240" s="2496"/>
      <c r="I240" s="2496"/>
      <c r="J240" s="2496"/>
      <c r="K240" s="2496"/>
    </row>
    <row r="241" spans="1:16" ht="15" customHeight="1" x14ac:dyDescent="0.25">
      <c r="J241" s="598"/>
      <c r="K241" s="162"/>
    </row>
    <row r="242" spans="1:16" ht="15.95" customHeight="1" thickBot="1" x14ac:dyDescent="0.3">
      <c r="A242" s="258" t="s">
        <v>129</v>
      </c>
      <c r="B242" s="258"/>
      <c r="C242" s="15"/>
      <c r="D242" s="15"/>
      <c r="E242" s="15"/>
      <c r="K242" s="162"/>
    </row>
    <row r="243" spans="1:16" ht="15.95" customHeight="1" x14ac:dyDescent="0.25">
      <c r="A243" s="387" t="s">
        <v>150</v>
      </c>
      <c r="B243" s="388"/>
      <c r="C243" s="388"/>
      <c r="D243" s="389"/>
      <c r="E243" s="1246" t="s">
        <v>266</v>
      </c>
      <c r="G243" s="1226"/>
      <c r="H243" s="1226"/>
      <c r="K243" s="162"/>
    </row>
    <row r="244" spans="1:16" ht="15.95" customHeight="1" thickBot="1" x14ac:dyDescent="0.3">
      <c r="A244" s="385" t="s">
        <v>128</v>
      </c>
      <c r="B244" s="546"/>
      <c r="C244" s="386"/>
      <c r="D244" s="37"/>
      <c r="E244" s="599" t="s">
        <v>702</v>
      </c>
      <c r="F244" s="600"/>
      <c r="G244" s="601"/>
      <c r="H244" s="601"/>
      <c r="I244" s="600"/>
      <c r="J244" s="600"/>
      <c r="K244" s="602"/>
    </row>
    <row r="245" spans="1:16" ht="15.75" thickBot="1" x14ac:dyDescent="0.3">
      <c r="A245" s="1211" t="s">
        <v>95</v>
      </c>
      <c r="B245" s="1212"/>
      <c r="C245" s="1240"/>
      <c r="D245" s="73" t="s">
        <v>71</v>
      </c>
      <c r="E245" s="73" t="s">
        <v>81</v>
      </c>
      <c r="G245" s="1210" t="str">
        <f>IF((I244)&gt;(J238),O245,P245)</f>
        <v xml:space="preserve">  </v>
      </c>
      <c r="P245" s="1209" t="s">
        <v>165</v>
      </c>
    </row>
    <row r="246" spans="1:16" x14ac:dyDescent="0.25">
      <c r="A246" s="2486"/>
      <c r="B246" s="2487"/>
      <c r="C246" s="2488"/>
      <c r="D246" s="233"/>
      <c r="E246" s="433"/>
    </row>
    <row r="247" spans="1:16" x14ac:dyDescent="0.25">
      <c r="A247" s="2489"/>
      <c r="B247" s="2490"/>
      <c r="C247" s="2491"/>
      <c r="D247" s="211"/>
      <c r="E247" s="434"/>
    </row>
    <row r="248" spans="1:16" x14ac:dyDescent="0.25">
      <c r="A248" s="2489"/>
      <c r="B248" s="2490"/>
      <c r="C248" s="2491"/>
      <c r="D248" s="211"/>
      <c r="E248" s="434"/>
      <c r="K248" s="162"/>
    </row>
    <row r="249" spans="1:16" ht="15.75" thickBot="1" x14ac:dyDescent="0.3">
      <c r="A249" s="2492"/>
      <c r="B249" s="2493"/>
      <c r="C249" s="2494"/>
      <c r="D249" s="235"/>
      <c r="E249" s="603"/>
      <c r="K249" s="162"/>
    </row>
    <row r="250" spans="1:16" ht="18" customHeight="1" thickBot="1" x14ac:dyDescent="0.3">
      <c r="A250" s="1241" t="s">
        <v>96</v>
      </c>
      <c r="B250" s="1242"/>
      <c r="C250" s="1242"/>
      <c r="D250" s="33"/>
      <c r="K250" s="162"/>
    </row>
    <row r="251" spans="1:16" ht="15.95" customHeight="1" thickBot="1" x14ac:dyDescent="0.35">
      <c r="A251" s="446" t="s">
        <v>130</v>
      </c>
      <c r="B251" s="547"/>
      <c r="C251" s="307"/>
      <c r="D251" s="447"/>
      <c r="E251" s="1226" t="s">
        <v>295</v>
      </c>
      <c r="G251" s="1246"/>
      <c r="H251" s="1246"/>
      <c r="K251" s="162"/>
    </row>
    <row r="252" spans="1:16" ht="15.95" customHeight="1" thickBot="1" x14ac:dyDescent="0.3">
      <c r="E252" s="1209"/>
      <c r="G252" s="1246"/>
      <c r="H252" s="1246"/>
      <c r="K252" s="162"/>
    </row>
    <row r="253" spans="1:16" ht="15.95" customHeight="1" thickBot="1" x14ac:dyDescent="0.3">
      <c r="A253" s="172" t="s">
        <v>260</v>
      </c>
      <c r="B253" s="173"/>
      <c r="C253" s="173"/>
      <c r="D253" s="202"/>
      <c r="E253" s="173"/>
      <c r="F253" s="173"/>
      <c r="G253" s="205"/>
      <c r="H253" s="205"/>
      <c r="I253" s="1207"/>
      <c r="J253" s="191"/>
      <c r="K253" s="162"/>
    </row>
    <row r="254" spans="1:16" ht="15.95" customHeight="1" x14ac:dyDescent="0.25">
      <c r="A254" s="51" t="s">
        <v>163</v>
      </c>
      <c r="B254" s="51"/>
      <c r="C254" s="1247"/>
      <c r="D254" s="1236"/>
      <c r="E254" s="11"/>
      <c r="J254" s="10"/>
      <c r="K254" s="162"/>
    </row>
    <row r="255" spans="1:16" ht="15.95" customHeight="1" x14ac:dyDescent="0.25">
      <c r="E255" s="1209"/>
      <c r="G255" s="1246"/>
      <c r="H255" s="1246"/>
      <c r="K255" s="162"/>
    </row>
    <row r="256" spans="1:16" ht="15.95" customHeight="1" thickBot="1" x14ac:dyDescent="0.3">
      <c r="A256" s="258" t="s">
        <v>221</v>
      </c>
      <c r="B256" s="258"/>
      <c r="K256" s="162"/>
    </row>
    <row r="257" spans="1:22" ht="15.95" customHeight="1" thickBot="1" x14ac:dyDescent="0.3">
      <c r="A257" s="319" t="s">
        <v>213</v>
      </c>
      <c r="B257" s="318"/>
      <c r="C257" s="318"/>
      <c r="D257" s="33"/>
      <c r="E257" s="1210" t="s">
        <v>235</v>
      </c>
      <c r="G257" s="151" t="s">
        <v>232</v>
      </c>
      <c r="H257" s="151"/>
      <c r="K257" s="162"/>
    </row>
    <row r="258" spans="1:22" ht="15.95" customHeight="1" x14ac:dyDescent="0.25">
      <c r="A258" s="317" t="s">
        <v>112</v>
      </c>
      <c r="B258" s="548"/>
      <c r="C258" s="316"/>
      <c r="D258" s="58"/>
      <c r="E258" s="1210" t="s">
        <v>235</v>
      </c>
      <c r="G258" s="151" t="s">
        <v>151</v>
      </c>
      <c r="H258" s="151"/>
      <c r="K258" s="162"/>
    </row>
    <row r="259" spans="1:22" ht="15.95" customHeight="1" thickBot="1" x14ac:dyDescent="0.3">
      <c r="A259" s="315" t="s">
        <v>113</v>
      </c>
      <c r="B259" s="549"/>
      <c r="C259" s="314"/>
      <c r="D259" s="257"/>
      <c r="E259" s="1210" t="s">
        <v>235</v>
      </c>
      <c r="G259" s="151" t="s">
        <v>232</v>
      </c>
      <c r="H259" s="151"/>
      <c r="K259" s="162"/>
    </row>
    <row r="260" spans="1:22" ht="15.95" customHeight="1" thickBot="1" x14ac:dyDescent="0.3">
      <c r="A260" s="1211" t="s">
        <v>212</v>
      </c>
      <c r="B260" s="1212"/>
      <c r="C260" s="1240"/>
      <c r="D260" s="73" t="s">
        <v>71</v>
      </c>
      <c r="E260" s="73" t="s">
        <v>81</v>
      </c>
      <c r="K260" s="162"/>
    </row>
    <row r="261" spans="1:22" ht="15.95" customHeight="1" x14ac:dyDescent="0.25">
      <c r="A261" s="2486"/>
      <c r="B261" s="2487"/>
      <c r="C261" s="2488"/>
      <c r="D261" s="233"/>
      <c r="E261" s="395"/>
      <c r="K261" s="162"/>
    </row>
    <row r="262" spans="1:22" ht="15.95" customHeight="1" x14ac:dyDescent="0.25">
      <c r="A262" s="2489"/>
      <c r="B262" s="2490"/>
      <c r="C262" s="2491"/>
      <c r="D262" s="233"/>
      <c r="E262" s="395"/>
      <c r="K262" s="162"/>
    </row>
    <row r="263" spans="1:22" ht="15.95" customHeight="1" x14ac:dyDescent="0.25">
      <c r="A263" s="2489"/>
      <c r="B263" s="2490"/>
      <c r="C263" s="2491"/>
      <c r="D263" s="233"/>
      <c r="E263" s="395"/>
      <c r="K263" s="162"/>
    </row>
    <row r="264" spans="1:22" ht="15.95" customHeight="1" thickBot="1" x14ac:dyDescent="0.3">
      <c r="A264" s="2492"/>
      <c r="B264" s="2493"/>
      <c r="C264" s="2494"/>
      <c r="D264" s="442"/>
      <c r="E264" s="443"/>
      <c r="K264" s="162"/>
    </row>
    <row r="265" spans="1:22" ht="15.95" customHeight="1" thickBot="1" x14ac:dyDescent="0.3">
      <c r="A265" s="444" t="s">
        <v>237</v>
      </c>
      <c r="B265" s="550"/>
      <c r="C265" s="313"/>
      <c r="D265" s="33"/>
      <c r="E265" s="1209"/>
      <c r="K265" s="162"/>
    </row>
    <row r="266" spans="1:22" ht="15.95" customHeight="1" thickBot="1" x14ac:dyDescent="0.35">
      <c r="A266" s="440" t="s">
        <v>236</v>
      </c>
      <c r="B266" s="551"/>
      <c r="C266" s="312"/>
      <c r="D266" s="445"/>
      <c r="E266" s="1226" t="s">
        <v>298</v>
      </c>
      <c r="G266" s="1246"/>
      <c r="H266" s="1246"/>
      <c r="K266" s="162"/>
    </row>
    <row r="267" spans="1:22" ht="15.95" customHeight="1" thickBot="1" x14ac:dyDescent="0.3">
      <c r="E267" s="1209"/>
      <c r="G267" s="1246"/>
      <c r="H267" s="1246"/>
      <c r="K267" s="162"/>
    </row>
    <row r="268" spans="1:22" ht="15.95" customHeight="1" thickBot="1" x14ac:dyDescent="0.3">
      <c r="A268" s="322" t="s">
        <v>204</v>
      </c>
      <c r="B268" s="552"/>
      <c r="C268" s="1207"/>
      <c r="D268" s="1207"/>
      <c r="E268" s="1207"/>
      <c r="F268" s="1207"/>
      <c r="G268" s="1207"/>
      <c r="H268" s="1207"/>
      <c r="I268" s="1208"/>
      <c r="J268" s="381"/>
      <c r="K268" s="162"/>
    </row>
    <row r="269" spans="1:22" ht="15.95" customHeight="1" thickBot="1" x14ac:dyDescent="0.3">
      <c r="G269" s="151"/>
      <c r="H269" s="151"/>
      <c r="K269" s="162"/>
    </row>
    <row r="270" spans="1:22" ht="16.5" thickBot="1" x14ac:dyDescent="0.3">
      <c r="A270" s="322" t="s">
        <v>205</v>
      </c>
      <c r="B270" s="552"/>
      <c r="C270" s="1207"/>
      <c r="D270" s="1207"/>
      <c r="E270" s="1207"/>
      <c r="F270" s="1207"/>
      <c r="G270" s="1207"/>
      <c r="H270" s="1207"/>
      <c r="I270" s="1208"/>
      <c r="J270" s="383"/>
      <c r="K270" s="302"/>
      <c r="L270" s="377"/>
      <c r="M270" s="1210" t="s">
        <v>202</v>
      </c>
      <c r="U270" s="382" t="s">
        <v>206</v>
      </c>
      <c r="V270" s="303" t="s">
        <v>83</v>
      </c>
    </row>
    <row r="304" spans="3:5" x14ac:dyDescent="0.25">
      <c r="C304" s="1236"/>
      <c r="D304" s="1236"/>
      <c r="E304" s="1236"/>
    </row>
    <row r="305" spans="3:5" x14ac:dyDescent="0.25">
      <c r="C305" s="1236"/>
      <c r="D305" s="1236"/>
      <c r="E305" s="1236"/>
    </row>
    <row r="306" spans="3:5" x14ac:dyDescent="0.25">
      <c r="C306" s="1236"/>
      <c r="D306" s="1236"/>
      <c r="E306" s="1236"/>
    </row>
    <row r="307" spans="3:5" x14ac:dyDescent="0.25">
      <c r="C307" s="1236"/>
      <c r="D307" s="1236"/>
      <c r="E307" s="1236"/>
    </row>
    <row r="308" spans="3:5" x14ac:dyDescent="0.25">
      <c r="C308" s="1236"/>
      <c r="D308" s="1236"/>
      <c r="E308" s="1236"/>
    </row>
    <row r="309" spans="3:5" x14ac:dyDescent="0.25">
      <c r="C309" s="1236"/>
      <c r="D309" s="1236"/>
      <c r="E309" s="1236"/>
    </row>
  </sheetData>
  <sheetProtection selectLockedCells="1"/>
  <mergeCells count="139">
    <mergeCell ref="B4:K4"/>
    <mergeCell ref="B5:K5"/>
    <mergeCell ref="C9:E9"/>
    <mergeCell ref="J54:K54"/>
    <mergeCell ref="C56:E56"/>
    <mergeCell ref="A84:B84"/>
    <mergeCell ref="A85:B85"/>
    <mergeCell ref="A86:B86"/>
    <mergeCell ref="A87:B87"/>
    <mergeCell ref="A88:B88"/>
    <mergeCell ref="A89:B89"/>
    <mergeCell ref="G62:J62"/>
    <mergeCell ref="A79:B79"/>
    <mergeCell ref="A80:B80"/>
    <mergeCell ref="A81:B81"/>
    <mergeCell ref="A82:B82"/>
    <mergeCell ref="A83:B83"/>
    <mergeCell ref="A93:B93"/>
    <mergeCell ref="G93:H93"/>
    <mergeCell ref="A94:B94"/>
    <mergeCell ref="A95:B95"/>
    <mergeCell ref="E98:K98"/>
    <mergeCell ref="G99:J99"/>
    <mergeCell ref="G89:H89"/>
    <mergeCell ref="A90:B90"/>
    <mergeCell ref="G90:H90"/>
    <mergeCell ref="A91:B91"/>
    <mergeCell ref="G91:H91"/>
    <mergeCell ref="A92:B92"/>
    <mergeCell ref="G92:H92"/>
    <mergeCell ref="A106:B106"/>
    <mergeCell ref="G106:K106"/>
    <mergeCell ref="A107:B107"/>
    <mergeCell ref="G107:K107"/>
    <mergeCell ref="A108:B108"/>
    <mergeCell ref="G108:K108"/>
    <mergeCell ref="A101:J101"/>
    <mergeCell ref="A103:B103"/>
    <mergeCell ref="G103:K103"/>
    <mergeCell ref="A104:B104"/>
    <mergeCell ref="G104:K104"/>
    <mergeCell ref="A105:B105"/>
    <mergeCell ref="G105:K105"/>
    <mergeCell ref="A116:J116"/>
    <mergeCell ref="A122:B122"/>
    <mergeCell ref="G122:K122"/>
    <mergeCell ref="A123:B123"/>
    <mergeCell ref="G123:K123"/>
    <mergeCell ref="A124:B124"/>
    <mergeCell ref="G124:K124"/>
    <mergeCell ref="A109:B109"/>
    <mergeCell ref="G109:K109"/>
    <mergeCell ref="A110:B110"/>
    <mergeCell ref="G110:K110"/>
    <mergeCell ref="A111:J111"/>
    <mergeCell ref="J113:K113"/>
    <mergeCell ref="A128:B128"/>
    <mergeCell ref="G128:K128"/>
    <mergeCell ref="A129:B129"/>
    <mergeCell ref="G129:K129"/>
    <mergeCell ref="A130:B130"/>
    <mergeCell ref="G130:K130"/>
    <mergeCell ref="A125:B125"/>
    <mergeCell ref="G125:K125"/>
    <mergeCell ref="A126:B126"/>
    <mergeCell ref="G126:K126"/>
    <mergeCell ref="A127:B127"/>
    <mergeCell ref="G127:K127"/>
    <mergeCell ref="G134:K134"/>
    <mergeCell ref="G135:K135"/>
    <mergeCell ref="G136:K136"/>
    <mergeCell ref="G137:K137"/>
    <mergeCell ref="G138:K138"/>
    <mergeCell ref="A139:B139"/>
    <mergeCell ref="G139:K139"/>
    <mergeCell ref="A131:B131"/>
    <mergeCell ref="G131:K131"/>
    <mergeCell ref="A132:B132"/>
    <mergeCell ref="G132:K132"/>
    <mergeCell ref="A133:B133"/>
    <mergeCell ref="G133:K133"/>
    <mergeCell ref="G143:K143"/>
    <mergeCell ref="G144:K144"/>
    <mergeCell ref="G145:K145"/>
    <mergeCell ref="A146:B146"/>
    <mergeCell ref="G146:K146"/>
    <mergeCell ref="A147:B147"/>
    <mergeCell ref="G147:K147"/>
    <mergeCell ref="A140:B140"/>
    <mergeCell ref="G140:K140"/>
    <mergeCell ref="A141:B141"/>
    <mergeCell ref="G141:K141"/>
    <mergeCell ref="A142:B142"/>
    <mergeCell ref="G142:K142"/>
    <mergeCell ref="A151:B151"/>
    <mergeCell ref="G151:K151"/>
    <mergeCell ref="A152:B152"/>
    <mergeCell ref="G152:K152"/>
    <mergeCell ref="A153:B153"/>
    <mergeCell ref="G153:K153"/>
    <mergeCell ref="A148:B148"/>
    <mergeCell ref="G148:K148"/>
    <mergeCell ref="A149:B149"/>
    <mergeCell ref="G149:K149"/>
    <mergeCell ref="A150:B150"/>
    <mergeCell ref="G150:K150"/>
    <mergeCell ref="J216:K216"/>
    <mergeCell ref="A225:C225"/>
    <mergeCell ref="A226:C226"/>
    <mergeCell ref="A154:B154"/>
    <mergeCell ref="G154:K154"/>
    <mergeCell ref="J169:K169"/>
    <mergeCell ref="A178:B178"/>
    <mergeCell ref="A179:B179"/>
    <mergeCell ref="A180:B180"/>
    <mergeCell ref="A263:C263"/>
    <mergeCell ref="A264:C264"/>
    <mergeCell ref="B3:L3"/>
    <mergeCell ref="A246:C246"/>
    <mergeCell ref="A247:C247"/>
    <mergeCell ref="A248:C248"/>
    <mergeCell ref="A249:C249"/>
    <mergeCell ref="A261:C261"/>
    <mergeCell ref="A262:C262"/>
    <mergeCell ref="A233:C233"/>
    <mergeCell ref="A234:C234"/>
    <mergeCell ref="A235:C235"/>
    <mergeCell ref="A236:C236"/>
    <mergeCell ref="A239:L239"/>
    <mergeCell ref="A240:K240"/>
    <mergeCell ref="A227:C227"/>
    <mergeCell ref="A228:C228"/>
    <mergeCell ref="A229:C229"/>
    <mergeCell ref="A230:C230"/>
    <mergeCell ref="A231:C231"/>
    <mergeCell ref="A232:C232"/>
    <mergeCell ref="A181:B181"/>
    <mergeCell ref="A182:B182"/>
    <mergeCell ref="A183:B183"/>
  </mergeCells>
  <pageMargins left="0.25" right="0.25" top="0.25" bottom="0.25" header="0.25" footer="0.25"/>
  <pageSetup scale="75" fitToHeight="0" orientation="portrait" r:id="rId1"/>
  <rowBreaks count="4" manualBreakCount="4">
    <brk id="53" max="16383" man="1"/>
    <brk id="112" max="16383" man="1"/>
    <brk id="168" max="16383" man="1"/>
    <brk id="215" max="16383" man="1"/>
  </rowBreaks>
  <colBreaks count="2" manualBreakCount="2">
    <brk id="11" max="1048575" man="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F441-03BE-4E01-BC60-E081B67CCC7D}">
  <sheetPr>
    <pageSetUpPr fitToPage="1"/>
  </sheetPr>
  <dimension ref="A1:V262"/>
  <sheetViews>
    <sheetView topLeftCell="A11" zoomScaleNormal="100" workbookViewId="0">
      <selection activeCell="I73" sqref="I73"/>
    </sheetView>
  </sheetViews>
  <sheetFormatPr defaultRowHeight="15" x14ac:dyDescent="0.25"/>
  <cols>
    <col min="1" max="5" width="10.7109375" style="1308" customWidth="1"/>
    <col min="6" max="6" width="0.85546875" style="1308" customWidth="1"/>
    <col min="7" max="11" width="10.7109375" style="1308" customWidth="1"/>
    <col min="12" max="12" width="5.7109375" style="1308" customWidth="1"/>
    <col min="13" max="16" width="10.7109375" style="1308" customWidth="1"/>
    <col min="17" max="16384" width="9.140625" style="1308"/>
  </cols>
  <sheetData>
    <row r="1" spans="1:14" ht="18.75" x14ac:dyDescent="0.3">
      <c r="A1" s="164"/>
      <c r="B1" s="164"/>
      <c r="C1" s="166"/>
      <c r="D1" s="166"/>
      <c r="E1" s="167" t="s">
        <v>166</v>
      </c>
    </row>
    <row r="2" spans="1:14" ht="9.9499999999999993" customHeight="1" x14ac:dyDescent="0.3">
      <c r="A2" s="164"/>
      <c r="B2" s="164"/>
      <c r="C2" s="166"/>
      <c r="D2" s="166"/>
      <c r="E2" s="167"/>
    </row>
    <row r="3" spans="1:14" ht="18.75" x14ac:dyDescent="0.3">
      <c r="A3" s="164"/>
      <c r="B3" s="1431" t="s">
        <v>706</v>
      </c>
      <c r="C3" s="1431"/>
      <c r="D3" s="1431"/>
      <c r="E3" s="1431"/>
      <c r="F3" s="1431"/>
      <c r="G3" s="1431"/>
      <c r="H3" s="1431"/>
      <c r="I3" s="1431"/>
      <c r="J3" s="1431"/>
      <c r="K3" s="1431"/>
      <c r="L3" s="1431"/>
    </row>
    <row r="4" spans="1:14" ht="18.75" x14ac:dyDescent="0.3">
      <c r="A4" s="164"/>
      <c r="B4" s="2763" t="s">
        <v>710</v>
      </c>
      <c r="C4" s="2764"/>
      <c r="D4" s="2764"/>
      <c r="E4" s="2764"/>
      <c r="F4" s="2764"/>
      <c r="G4" s="2764"/>
      <c r="H4" s="2764"/>
      <c r="I4" s="2764"/>
      <c r="J4" s="2764"/>
      <c r="K4" s="2764"/>
      <c r="L4" s="1431"/>
    </row>
    <row r="5" spans="1:14" x14ac:dyDescent="0.25">
      <c r="B5" s="2606" t="s">
        <v>711</v>
      </c>
      <c r="C5" s="2495"/>
      <c r="D5" s="2495"/>
      <c r="E5" s="2495"/>
      <c r="F5" s="2495"/>
      <c r="G5" s="2495"/>
      <c r="H5" s="2495"/>
      <c r="I5" s="2495"/>
      <c r="J5" s="2495"/>
      <c r="K5" s="2495"/>
    </row>
    <row r="6" spans="1:14" ht="15" customHeight="1" x14ac:dyDescent="0.25">
      <c r="B6" s="2606" t="s">
        <v>712</v>
      </c>
      <c r="C6" s="2495"/>
      <c r="D6" s="2495"/>
      <c r="E6" s="2495"/>
      <c r="F6" s="2495"/>
      <c r="G6" s="2495"/>
      <c r="H6" s="2495"/>
      <c r="I6" s="2495"/>
      <c r="J6" s="2495"/>
    </row>
    <row r="7" spans="1:14" x14ac:dyDescent="0.25">
      <c r="B7" s="2495"/>
      <c r="C7" s="2495"/>
      <c r="D7" s="2495"/>
      <c r="E7" s="2495"/>
      <c r="F7" s="2495"/>
      <c r="G7" s="2495"/>
      <c r="H7" s="2495"/>
      <c r="I7" s="2495"/>
      <c r="J7" s="2495"/>
    </row>
    <row r="8" spans="1:14" ht="19.5" thickBot="1" x14ac:dyDescent="0.35">
      <c r="A8" s="164" t="s">
        <v>59</v>
      </c>
      <c r="B8" s="164"/>
      <c r="C8" s="2589"/>
      <c r="D8" s="2589"/>
      <c r="E8" s="2589"/>
      <c r="F8" s="18"/>
      <c r="G8" s="168">
        <v>2019</v>
      </c>
      <c r="H8" s="168"/>
      <c r="J8" s="1336"/>
    </row>
    <row r="9" spans="1:14" x14ac:dyDescent="0.25">
      <c r="J9" s="1336"/>
    </row>
    <row r="10" spans="1:14" ht="15.75" x14ac:dyDescent="0.25">
      <c r="A10" s="1432" t="s">
        <v>707</v>
      </c>
      <c r="B10" s="258"/>
      <c r="C10" s="11"/>
      <c r="D10" s="1336"/>
      <c r="E10" s="1336"/>
      <c r="J10" s="1336"/>
    </row>
    <row r="11" spans="1:14" ht="8.1" customHeight="1" thickBot="1" x14ac:dyDescent="0.35">
      <c r="A11" s="1319"/>
      <c r="B11" s="1319"/>
      <c r="C11" s="11"/>
      <c r="D11" s="1336"/>
      <c r="E11" s="1336"/>
      <c r="J11" s="1336"/>
    </row>
    <row r="12" spans="1:14" ht="15.75" thickBot="1" x14ac:dyDescent="0.3">
      <c r="A12" s="1327" t="s">
        <v>198</v>
      </c>
      <c r="B12" s="1328"/>
      <c r="C12" s="1305"/>
      <c r="D12" s="359"/>
      <c r="E12" s="358"/>
      <c r="F12" s="1305"/>
      <c r="G12" s="1305"/>
      <c r="H12" s="1305"/>
      <c r="I12" s="1305"/>
      <c r="J12" s="357" t="s">
        <v>203</v>
      </c>
      <c r="K12" s="356"/>
    </row>
    <row r="13" spans="1:14" ht="8.1" customHeight="1" thickBot="1" x14ac:dyDescent="0.3">
      <c r="K13" s="162"/>
    </row>
    <row r="14" spans="1:14" ht="20.100000000000001" customHeight="1" thickBot="1" x14ac:dyDescent="0.3">
      <c r="A14" s="1309" t="s">
        <v>169</v>
      </c>
      <c r="B14" s="1310"/>
      <c r="C14" s="1310"/>
      <c r="D14" s="73" t="s">
        <v>17</v>
      </c>
      <c r="E14" s="207" t="s">
        <v>99</v>
      </c>
      <c r="G14" s="2584" t="s">
        <v>554</v>
      </c>
      <c r="H14" s="2585"/>
      <c r="I14" s="2585"/>
      <c r="J14" s="2586"/>
      <c r="K14" s="162"/>
    </row>
    <row r="15" spans="1:14" ht="15.75" thickBot="1" x14ac:dyDescent="0.3">
      <c r="A15" s="1337"/>
      <c r="B15" s="605"/>
      <c r="C15" s="60"/>
      <c r="D15" s="233"/>
      <c r="E15" s="355"/>
      <c r="G15" s="1309" t="s">
        <v>63</v>
      </c>
      <c r="H15" s="1310"/>
      <c r="I15" s="558" t="s">
        <v>17</v>
      </c>
      <c r="J15" s="271" t="s">
        <v>61</v>
      </c>
      <c r="K15" s="162"/>
      <c r="N15" s="1329"/>
    </row>
    <row r="16" spans="1:14" x14ac:dyDescent="0.25">
      <c r="A16" s="1313"/>
      <c r="B16" s="1314"/>
      <c r="C16" s="1068"/>
      <c r="D16" s="211"/>
      <c r="E16" s="354"/>
      <c r="G16" s="1337"/>
      <c r="H16" s="60"/>
      <c r="I16" s="228"/>
      <c r="J16" s="231"/>
      <c r="K16" s="162"/>
    </row>
    <row r="17" spans="1:11" x14ac:dyDescent="0.25">
      <c r="A17" s="1313"/>
      <c r="B17" s="1314"/>
      <c r="C17" s="1068"/>
      <c r="D17" s="211"/>
      <c r="E17" s="354"/>
      <c r="G17" s="1313"/>
      <c r="H17" s="1068"/>
      <c r="I17" s="227"/>
      <c r="J17" s="226"/>
      <c r="K17" s="162"/>
    </row>
    <row r="18" spans="1:11" x14ac:dyDescent="0.25">
      <c r="A18" s="1313"/>
      <c r="B18" s="1314"/>
      <c r="C18" s="1068"/>
      <c r="D18" s="211"/>
      <c r="E18" s="354"/>
      <c r="G18" s="1313"/>
      <c r="H18" s="1068"/>
      <c r="I18" s="227"/>
      <c r="J18" s="226"/>
      <c r="K18" s="162"/>
    </row>
    <row r="19" spans="1:11" x14ac:dyDescent="0.25">
      <c r="A19" s="1313"/>
      <c r="B19" s="1314"/>
      <c r="C19" s="1068"/>
      <c r="D19" s="211"/>
      <c r="E19" s="354"/>
      <c r="G19" s="1313"/>
      <c r="H19" s="1068"/>
      <c r="I19" s="227"/>
      <c r="J19" s="226"/>
      <c r="K19" s="162"/>
    </row>
    <row r="20" spans="1:11" x14ac:dyDescent="0.25">
      <c r="A20" s="1313"/>
      <c r="B20" s="1314"/>
      <c r="C20" s="1068"/>
      <c r="D20" s="211"/>
      <c r="E20" s="354"/>
      <c r="G20" s="1313"/>
      <c r="H20" s="1068"/>
      <c r="I20" s="227"/>
      <c r="J20" s="226"/>
      <c r="K20" s="162"/>
    </row>
    <row r="21" spans="1:11" x14ac:dyDescent="0.25">
      <c r="A21" s="1313"/>
      <c r="B21" s="1314"/>
      <c r="C21" s="1068"/>
      <c r="D21" s="211"/>
      <c r="E21" s="354"/>
      <c r="G21" s="1313"/>
      <c r="H21" s="1068"/>
      <c r="I21" s="227"/>
      <c r="J21" s="226"/>
      <c r="K21" s="162"/>
    </row>
    <row r="22" spans="1:11" x14ac:dyDescent="0.25">
      <c r="A22" s="1313"/>
      <c r="B22" s="1314"/>
      <c r="C22" s="1068"/>
      <c r="D22" s="211"/>
      <c r="E22" s="354"/>
      <c r="G22" s="1313"/>
      <c r="H22" s="1068"/>
      <c r="I22" s="227"/>
      <c r="J22" s="226"/>
      <c r="K22" s="162"/>
    </row>
    <row r="23" spans="1:11" x14ac:dyDescent="0.25">
      <c r="A23" s="1313"/>
      <c r="B23" s="1314"/>
      <c r="C23" s="1068"/>
      <c r="D23" s="211"/>
      <c r="E23" s="354"/>
      <c r="G23" s="1313"/>
      <c r="H23" s="1068"/>
      <c r="I23" s="227"/>
      <c r="J23" s="226"/>
      <c r="K23" s="162"/>
    </row>
    <row r="24" spans="1:11" ht="15.75" thickBot="1" x14ac:dyDescent="0.3">
      <c r="A24" s="1313"/>
      <c r="B24" s="1314"/>
      <c r="C24" s="1068"/>
      <c r="D24" s="211"/>
      <c r="E24" s="354"/>
      <c r="G24" s="1312"/>
      <c r="H24" s="1315"/>
      <c r="I24" s="609"/>
      <c r="J24" s="330"/>
      <c r="K24" s="162"/>
    </row>
    <row r="25" spans="1:11" ht="16.5" thickBot="1" x14ac:dyDescent="0.3">
      <c r="A25" s="353" t="s">
        <v>197</v>
      </c>
      <c r="B25" s="526"/>
      <c r="C25" s="352" t="s">
        <v>86</v>
      </c>
      <c r="D25" s="85"/>
      <c r="E25" s="83"/>
      <c r="K25" s="162"/>
    </row>
    <row r="26" spans="1:11" ht="8.1" customHeight="1" thickBot="1" x14ac:dyDescent="0.3">
      <c r="K26" s="162"/>
    </row>
    <row r="27" spans="1:11" ht="15.75" thickBot="1" x14ac:dyDescent="0.3">
      <c r="A27" s="1304" t="s">
        <v>196</v>
      </c>
      <c r="B27" s="1305"/>
      <c r="C27" s="1305"/>
      <c r="D27" s="1305"/>
      <c r="E27" s="351"/>
      <c r="F27" s="1305"/>
      <c r="G27" s="1305"/>
      <c r="H27" s="1305"/>
      <c r="I27" s="1305"/>
      <c r="J27" s="1306"/>
      <c r="K27" s="33"/>
    </row>
    <row r="28" spans="1:11" ht="8.1" customHeight="1" x14ac:dyDescent="0.25">
      <c r="E28" s="1336"/>
      <c r="K28" s="162"/>
    </row>
    <row r="29" spans="1:11" ht="8.1" customHeight="1" x14ac:dyDescent="0.25">
      <c r="E29" s="1336"/>
      <c r="K29" s="162"/>
    </row>
    <row r="30" spans="1:11" ht="15" customHeight="1" thickBot="1" x14ac:dyDescent="0.3">
      <c r="A30" s="1433" t="s">
        <v>708</v>
      </c>
      <c r="E30" s="1336"/>
      <c r="K30" s="162"/>
    </row>
    <row r="31" spans="1:11" ht="15" customHeight="1" thickBot="1" x14ac:dyDescent="0.3">
      <c r="A31" s="2580" t="s">
        <v>248</v>
      </c>
      <c r="B31" s="2581"/>
      <c r="C31" s="566" t="s">
        <v>226</v>
      </c>
      <c r="D31" s="563" t="s">
        <v>227</v>
      </c>
      <c r="E31" s="564" t="s">
        <v>230</v>
      </c>
      <c r="G31" s="2575" t="s">
        <v>138</v>
      </c>
      <c r="H31" s="2575"/>
      <c r="I31" s="2575"/>
      <c r="J31" s="2575"/>
      <c r="K31" s="2575"/>
    </row>
    <row r="32" spans="1:11" ht="15" customHeight="1" x14ac:dyDescent="0.25">
      <c r="A32" s="2582" t="s">
        <v>145</v>
      </c>
      <c r="B32" s="2583"/>
      <c r="C32" s="567"/>
      <c r="D32" s="554"/>
      <c r="E32" s="561"/>
      <c r="F32" s="1336"/>
      <c r="G32" s="2575" t="s">
        <v>139</v>
      </c>
      <c r="H32" s="2575"/>
      <c r="I32" s="2575"/>
      <c r="J32" s="2575"/>
      <c r="K32" s="2575"/>
    </row>
    <row r="33" spans="1:11" ht="15" customHeight="1" x14ac:dyDescent="0.25">
      <c r="A33" s="2572" t="s">
        <v>123</v>
      </c>
      <c r="B33" s="2573"/>
      <c r="C33" s="568"/>
      <c r="D33" s="555"/>
      <c r="E33" s="556"/>
      <c r="G33" s="2575" t="s">
        <v>140</v>
      </c>
      <c r="H33" s="2575"/>
      <c r="I33" s="2575"/>
      <c r="J33" s="2575"/>
      <c r="K33" s="2575"/>
    </row>
    <row r="34" spans="1:11" ht="15" customHeight="1" thickBot="1" x14ac:dyDescent="0.3">
      <c r="A34" s="2576" t="s">
        <v>114</v>
      </c>
      <c r="B34" s="2577"/>
      <c r="C34" s="417"/>
      <c r="D34" s="565"/>
      <c r="E34" s="469"/>
      <c r="G34" s="2495"/>
      <c r="H34" s="2495"/>
      <c r="I34" s="2495"/>
      <c r="J34" s="2495"/>
      <c r="K34" s="2495"/>
    </row>
    <row r="35" spans="1:11" ht="15" customHeight="1" x14ac:dyDescent="0.25">
      <c r="A35" s="2578" t="s">
        <v>211</v>
      </c>
      <c r="B35" s="2579"/>
      <c r="C35" s="414"/>
      <c r="D35" s="415"/>
      <c r="E35" s="59" t="s">
        <v>229</v>
      </c>
      <c r="G35" s="2495"/>
      <c r="H35" s="2495"/>
      <c r="I35" s="2495"/>
      <c r="J35" s="2495"/>
      <c r="K35" s="2495"/>
    </row>
    <row r="36" spans="1:11" ht="15" customHeight="1" x14ac:dyDescent="0.25">
      <c r="A36" s="2565" t="s">
        <v>122</v>
      </c>
      <c r="B36" s="2566"/>
      <c r="C36" s="414"/>
      <c r="D36" s="415"/>
      <c r="E36" s="59" t="s">
        <v>229</v>
      </c>
      <c r="F36" s="1336"/>
      <c r="G36" s="2495"/>
      <c r="H36" s="2495"/>
      <c r="I36" s="2495"/>
      <c r="J36" s="2495"/>
      <c r="K36" s="2495"/>
    </row>
    <row r="37" spans="1:11" ht="15" customHeight="1" thickBot="1" x14ac:dyDescent="0.3">
      <c r="A37" s="2567" t="s">
        <v>149</v>
      </c>
      <c r="B37" s="2568"/>
      <c r="C37" s="414"/>
      <c r="D37" s="416"/>
      <c r="E37" s="59" t="s">
        <v>229</v>
      </c>
      <c r="F37" s="1336"/>
      <c r="G37" s="2495"/>
      <c r="H37" s="2495"/>
      <c r="I37" s="2495"/>
      <c r="J37" s="2495"/>
      <c r="K37" s="2495"/>
    </row>
    <row r="38" spans="1:11" ht="15" customHeight="1" thickBot="1" x14ac:dyDescent="0.3">
      <c r="A38" s="2569" t="s">
        <v>228</v>
      </c>
      <c r="B38" s="2570"/>
      <c r="C38" s="156"/>
      <c r="D38" s="33"/>
      <c r="E38" s="11"/>
      <c r="G38"/>
      <c r="H38"/>
      <c r="I38"/>
      <c r="J38"/>
      <c r="K38"/>
    </row>
    <row r="39" spans="1:11" ht="15" customHeight="1" thickBot="1" x14ac:dyDescent="0.3">
      <c r="A39"/>
      <c r="B39"/>
      <c r="C39"/>
      <c r="D39"/>
      <c r="E39"/>
      <c r="F39"/>
      <c r="G39"/>
      <c r="H39"/>
      <c r="I39"/>
      <c r="J39"/>
      <c r="K39"/>
    </row>
    <row r="40" spans="1:11" ht="15" customHeight="1" thickBot="1" x14ac:dyDescent="0.3">
      <c r="A40" s="2760" t="s">
        <v>713</v>
      </c>
      <c r="B40" s="2761"/>
      <c r="C40" s="2761"/>
      <c r="D40" s="2761"/>
      <c r="E40" s="2761"/>
      <c r="F40" s="2761"/>
      <c r="G40" s="2761"/>
      <c r="H40" s="2761"/>
      <c r="I40" s="2761"/>
      <c r="J40" s="2762"/>
      <c r="K40" s="220"/>
    </row>
    <row r="41" spans="1:11" ht="15" customHeight="1" x14ac:dyDescent="0.25">
      <c r="E41" s="1336"/>
      <c r="K41" s="162"/>
    </row>
    <row r="42" spans="1:11" ht="15.95" customHeight="1" x14ac:dyDescent="0.25">
      <c r="A42" s="1432" t="s">
        <v>709</v>
      </c>
      <c r="B42" s="258"/>
      <c r="C42" s="160"/>
      <c r="D42" s="1336"/>
      <c r="E42" s="1336"/>
      <c r="K42" s="162"/>
    </row>
    <row r="43" spans="1:11" ht="8.1" customHeight="1" thickBot="1" x14ac:dyDescent="0.35">
      <c r="A43" s="1319"/>
      <c r="B43" s="1319"/>
      <c r="C43" s="24"/>
      <c r="D43" s="1336"/>
      <c r="E43" s="1336"/>
      <c r="K43" s="162"/>
    </row>
    <row r="44" spans="1:11" ht="15.75" thickBot="1" x14ac:dyDescent="0.3">
      <c r="A44" s="2561" t="s">
        <v>4</v>
      </c>
      <c r="B44" s="2562"/>
      <c r="C44" s="999" t="s">
        <v>100</v>
      </c>
      <c r="D44" s="1000" t="s">
        <v>49</v>
      </c>
      <c r="E44" s="1001" t="s">
        <v>16</v>
      </c>
      <c r="K44" s="162"/>
    </row>
    <row r="45" spans="1:11" x14ac:dyDescent="0.25">
      <c r="A45" s="2563" t="s">
        <v>5</v>
      </c>
      <c r="B45" s="2564"/>
      <c r="C45" s="233"/>
      <c r="D45" s="233"/>
      <c r="E45" s="34"/>
      <c r="K45" s="162"/>
    </row>
    <row r="46" spans="1:11" x14ac:dyDescent="0.25">
      <c r="A46" s="2549" t="s">
        <v>536</v>
      </c>
      <c r="B46" s="2550"/>
      <c r="C46" s="211"/>
      <c r="D46" s="211"/>
      <c r="E46" s="34"/>
      <c r="K46" s="162"/>
    </row>
    <row r="47" spans="1:11" x14ac:dyDescent="0.25">
      <c r="A47" s="2549" t="s">
        <v>490</v>
      </c>
      <c r="B47" s="2550"/>
      <c r="C47" s="211"/>
      <c r="D47" s="211"/>
      <c r="E47" s="34"/>
      <c r="K47" s="162"/>
    </row>
    <row r="48" spans="1:11" x14ac:dyDescent="0.25">
      <c r="A48" s="2549" t="s">
        <v>8</v>
      </c>
      <c r="B48" s="2550"/>
      <c r="C48" s="211"/>
      <c r="D48" s="211"/>
      <c r="E48" s="34"/>
      <c r="K48" s="162"/>
    </row>
    <row r="49" spans="1:11" x14ac:dyDescent="0.25">
      <c r="A49" s="2549" t="s">
        <v>7</v>
      </c>
      <c r="B49" s="2550"/>
      <c r="C49" s="211"/>
      <c r="D49" s="211"/>
      <c r="E49" s="34"/>
      <c r="K49" s="162"/>
    </row>
    <row r="50" spans="1:11" x14ac:dyDescent="0.25">
      <c r="A50" s="2549" t="s">
        <v>50</v>
      </c>
      <c r="B50" s="2550"/>
      <c r="C50" s="211"/>
      <c r="D50" s="211"/>
      <c r="E50" s="34"/>
      <c r="K50" s="162"/>
    </row>
    <row r="51" spans="1:11" x14ac:dyDescent="0.25">
      <c r="A51" s="2549" t="s">
        <v>11</v>
      </c>
      <c r="B51" s="2550"/>
      <c r="C51" s="211"/>
      <c r="D51" s="211"/>
      <c r="E51" s="34"/>
      <c r="K51" s="162"/>
    </row>
    <row r="52" spans="1:11" ht="15.75" thickBot="1" x14ac:dyDescent="0.3">
      <c r="A52" s="2549" t="s">
        <v>491</v>
      </c>
      <c r="B52" s="2550"/>
      <c r="C52" s="211"/>
      <c r="D52" s="211"/>
      <c r="E52" s="34"/>
      <c r="K52" s="162"/>
    </row>
    <row r="53" spans="1:11" ht="15.75" thickBot="1" x14ac:dyDescent="0.3">
      <c r="A53" s="2549" t="s">
        <v>15</v>
      </c>
      <c r="B53" s="2550"/>
      <c r="C53" s="211"/>
      <c r="D53" s="211"/>
      <c r="E53" s="34"/>
      <c r="G53" s="350" t="s">
        <v>62</v>
      </c>
      <c r="H53" s="1310"/>
      <c r="I53" s="349" t="s">
        <v>100</v>
      </c>
      <c r="J53" s="348" t="s">
        <v>49</v>
      </c>
      <c r="K53" s="162"/>
    </row>
    <row r="54" spans="1:11" x14ac:dyDescent="0.25">
      <c r="A54" s="2549" t="s">
        <v>13</v>
      </c>
      <c r="B54" s="2550"/>
      <c r="C54" s="211"/>
      <c r="D54" s="211"/>
      <c r="E54" s="34"/>
      <c r="G54" s="2486"/>
      <c r="H54" s="2488"/>
      <c r="I54" s="213"/>
      <c r="J54" s="212"/>
      <c r="K54" s="162"/>
    </row>
    <row r="55" spans="1:11" x14ac:dyDescent="0.25">
      <c r="A55" s="2549"/>
      <c r="B55" s="2550"/>
      <c r="C55" s="211"/>
      <c r="D55" s="211"/>
      <c r="E55" s="34"/>
      <c r="G55" s="2489"/>
      <c r="H55" s="2491"/>
      <c r="I55" s="213"/>
      <c r="J55" s="212"/>
      <c r="K55" s="162"/>
    </row>
    <row r="56" spans="1:11" x14ac:dyDescent="0.25">
      <c r="A56" s="2549"/>
      <c r="B56" s="2550"/>
      <c r="C56" s="211"/>
      <c r="D56" s="211"/>
      <c r="E56" s="34"/>
      <c r="G56" s="2489"/>
      <c r="H56" s="2491"/>
      <c r="I56" s="213"/>
      <c r="J56" s="212"/>
      <c r="K56" s="162"/>
    </row>
    <row r="57" spans="1:11" x14ac:dyDescent="0.25">
      <c r="A57" s="2549"/>
      <c r="B57" s="2550"/>
      <c r="C57" s="211"/>
      <c r="D57" s="211"/>
      <c r="E57" s="34"/>
      <c r="G57" s="2489"/>
      <c r="H57" s="2491"/>
      <c r="I57" s="213"/>
      <c r="J57" s="212"/>
      <c r="K57" s="162"/>
    </row>
    <row r="58" spans="1:11" x14ac:dyDescent="0.25">
      <c r="A58" s="2549"/>
      <c r="B58" s="2550"/>
      <c r="C58" s="211"/>
      <c r="D58" s="211"/>
      <c r="E58" s="34"/>
      <c r="G58" s="2489"/>
      <c r="H58" s="2491"/>
      <c r="I58" s="215"/>
      <c r="J58" s="212"/>
      <c r="K58" s="162"/>
    </row>
    <row r="59" spans="1:11" ht="15.75" thickBot="1" x14ac:dyDescent="0.3">
      <c r="A59" s="2551" t="s">
        <v>67</v>
      </c>
      <c r="B59" s="2552"/>
      <c r="C59" s="234"/>
      <c r="D59" s="234"/>
      <c r="E59" s="34"/>
      <c r="G59" s="438" t="s">
        <v>101</v>
      </c>
      <c r="H59" s="553"/>
      <c r="I59" s="54"/>
      <c r="J59" s="257"/>
      <c r="K59" s="162"/>
    </row>
    <row r="60" spans="1:11" ht="15.75" thickBot="1" x14ac:dyDescent="0.3">
      <c r="A60" s="2553" t="s">
        <v>66</v>
      </c>
      <c r="B60" s="2554"/>
      <c r="C60" s="960"/>
      <c r="D60" s="960"/>
      <c r="E60" s="960"/>
    </row>
    <row r="61" spans="1:11" ht="8.1" customHeight="1" x14ac:dyDescent="0.25">
      <c r="K61" s="162"/>
    </row>
    <row r="62" spans="1:11" ht="8.1" customHeight="1" thickBot="1" x14ac:dyDescent="0.3">
      <c r="K62" s="162"/>
    </row>
    <row r="63" spans="1:11" ht="15.75" thickBot="1" x14ac:dyDescent="0.3">
      <c r="A63" s="2543" t="s">
        <v>705</v>
      </c>
      <c r="B63" s="2544"/>
      <c r="C63" s="2544"/>
      <c r="D63" s="2544"/>
      <c r="E63" s="2544"/>
      <c r="F63" s="2544"/>
      <c r="G63" s="2544"/>
      <c r="H63" s="2544"/>
      <c r="I63" s="2544"/>
      <c r="J63" s="2545"/>
      <c r="K63" s="156"/>
    </row>
    <row r="64" spans="1:11" ht="5.0999999999999996" customHeight="1" thickBot="1" x14ac:dyDescent="0.3">
      <c r="K64" s="10"/>
    </row>
    <row r="65" spans="1:21" ht="18.75" x14ac:dyDescent="0.3">
      <c r="C65" s="11"/>
      <c r="D65" s="11"/>
      <c r="E65" s="1336"/>
      <c r="G65" s="161"/>
      <c r="H65" s="161"/>
      <c r="K65" s="162" t="s">
        <v>147</v>
      </c>
      <c r="U65" s="1324" t="s">
        <v>193</v>
      </c>
    </row>
    <row r="66" spans="1:21" ht="16.5" thickBot="1" x14ac:dyDescent="0.3">
      <c r="C66" s="11"/>
      <c r="D66" s="11"/>
      <c r="E66" s="380" t="s">
        <v>166</v>
      </c>
      <c r="J66" s="2519" t="s">
        <v>557</v>
      </c>
      <c r="K66" s="2519"/>
      <c r="U66" s="221" t="s">
        <v>164</v>
      </c>
    </row>
    <row r="67" spans="1:21" ht="8.1" customHeight="1" x14ac:dyDescent="0.3">
      <c r="C67" s="11"/>
      <c r="D67" s="11"/>
      <c r="E67" s="1336"/>
      <c r="G67" s="161"/>
      <c r="H67" s="161"/>
      <c r="K67" s="162"/>
    </row>
    <row r="68" spans="1:21" ht="15.75" thickBot="1" x14ac:dyDescent="0.3">
      <c r="C68" s="11"/>
      <c r="D68" s="11"/>
      <c r="E68" s="1336"/>
      <c r="K68" s="162" t="s">
        <v>143</v>
      </c>
    </row>
    <row r="69" spans="1:21" ht="18" customHeight="1" thickBot="1" x14ac:dyDescent="0.3">
      <c r="A69" s="2546" t="s">
        <v>191</v>
      </c>
      <c r="B69" s="2547"/>
      <c r="C69" s="2547"/>
      <c r="D69" s="2547"/>
      <c r="E69" s="2547"/>
      <c r="F69" s="2547"/>
      <c r="G69" s="2547"/>
      <c r="H69" s="2547"/>
      <c r="I69" s="2547"/>
      <c r="J69" s="2548"/>
      <c r="K69" s="222"/>
    </row>
    <row r="70" spans="1:21" ht="8.1" customHeight="1" x14ac:dyDescent="0.25">
      <c r="D70" s="10"/>
      <c r="E70" s="1336"/>
      <c r="I70" s="86"/>
      <c r="K70" s="162"/>
    </row>
    <row r="71" spans="1:21" ht="15" customHeight="1" x14ac:dyDescent="0.25">
      <c r="A71" s="258" t="s">
        <v>265</v>
      </c>
      <c r="B71" s="258"/>
      <c r="D71" s="10"/>
      <c r="E71" s="1336"/>
      <c r="I71" s="86"/>
      <c r="K71" s="162"/>
    </row>
    <row r="72" spans="1:21" ht="15" customHeight="1" x14ac:dyDescent="0.25">
      <c r="A72" s="258"/>
      <c r="B72" s="258"/>
      <c r="D72" s="10"/>
      <c r="E72" s="1336"/>
      <c r="I72" s="86"/>
      <c r="K72" s="162"/>
    </row>
    <row r="73" spans="1:21" ht="15" customHeight="1" x14ac:dyDescent="0.25">
      <c r="A73" s="448" t="s">
        <v>650</v>
      </c>
      <c r="B73" s="448"/>
      <c r="D73" s="10"/>
      <c r="E73" s="1336"/>
      <c r="I73" s="86"/>
      <c r="K73" s="162"/>
    </row>
    <row r="74" spans="1:21" ht="5.0999999999999996" customHeight="1" thickBot="1" x14ac:dyDescent="0.3">
      <c r="K74" s="162"/>
    </row>
    <row r="75" spans="1:21" ht="15" customHeight="1" thickBot="1" x14ac:dyDescent="0.3">
      <c r="A75" s="2506" t="s">
        <v>19</v>
      </c>
      <c r="B75" s="2508"/>
      <c r="C75" s="1335" t="s">
        <v>106</v>
      </c>
      <c r="D75" s="73" t="s">
        <v>71</v>
      </c>
      <c r="E75" s="73" t="s">
        <v>81</v>
      </c>
      <c r="G75" s="2495" t="s">
        <v>300</v>
      </c>
      <c r="H75" s="2495"/>
      <c r="I75" s="2495"/>
      <c r="J75" s="2495"/>
      <c r="K75" s="2495"/>
    </row>
    <row r="76" spans="1:21" ht="15" customHeight="1" x14ac:dyDescent="0.25">
      <c r="A76" s="2510" t="s">
        <v>110</v>
      </c>
      <c r="B76" s="2512"/>
      <c r="C76" s="125" t="s">
        <v>21</v>
      </c>
      <c r="D76" s="223"/>
      <c r="E76" s="224"/>
      <c r="G76" s="2540"/>
      <c r="H76" s="2540"/>
      <c r="I76" s="2540"/>
      <c r="J76" s="2540"/>
      <c r="K76" s="2540"/>
    </row>
    <row r="77" spans="1:21" ht="15" customHeight="1" x14ac:dyDescent="0.25">
      <c r="A77" s="2541"/>
      <c r="B77" s="2542"/>
      <c r="C77" s="98" t="s">
        <v>51</v>
      </c>
      <c r="D77" s="225"/>
      <c r="E77" s="226"/>
      <c r="G77" s="2495"/>
      <c r="H77" s="2495"/>
      <c r="I77" s="2495"/>
      <c r="J77" s="2495"/>
      <c r="K77" s="2495"/>
    </row>
    <row r="78" spans="1:21" ht="15" customHeight="1" x14ac:dyDescent="0.25">
      <c r="A78" s="2541"/>
      <c r="B78" s="2542"/>
      <c r="C78" s="98" t="s">
        <v>0</v>
      </c>
      <c r="D78" s="225"/>
      <c r="E78" s="226"/>
      <c r="G78" s="2540"/>
      <c r="H78" s="2540"/>
      <c r="I78" s="2540"/>
      <c r="J78" s="2540"/>
      <c r="K78" s="2540"/>
    </row>
    <row r="79" spans="1:21" ht="15" customHeight="1" x14ac:dyDescent="0.25">
      <c r="A79" s="2541"/>
      <c r="B79" s="2542"/>
      <c r="C79" s="98" t="s">
        <v>24</v>
      </c>
      <c r="D79" s="225"/>
      <c r="E79" s="226"/>
      <c r="G79" s="2495"/>
      <c r="H79" s="2495"/>
      <c r="I79" s="2495"/>
      <c r="J79" s="2495"/>
      <c r="K79" s="2495"/>
    </row>
    <row r="80" spans="1:21" ht="15" customHeight="1" x14ac:dyDescent="0.25">
      <c r="A80" s="2538"/>
      <c r="B80" s="2539"/>
      <c r="C80" s="99" t="s">
        <v>1</v>
      </c>
      <c r="D80" s="227"/>
      <c r="E80" s="226"/>
      <c r="G80" s="2540"/>
      <c r="H80" s="2540"/>
      <c r="I80" s="2540"/>
      <c r="J80" s="2540"/>
      <c r="K80" s="2540"/>
    </row>
    <row r="81" spans="1:11" ht="15" customHeight="1" x14ac:dyDescent="0.25">
      <c r="A81" s="2538"/>
      <c r="B81" s="2539"/>
      <c r="C81" s="99" t="s">
        <v>22</v>
      </c>
      <c r="D81" s="225"/>
      <c r="E81" s="226"/>
      <c r="G81" s="2495"/>
      <c r="H81" s="2495"/>
      <c r="I81" s="2495"/>
      <c r="J81" s="2495"/>
      <c r="K81" s="2495"/>
    </row>
    <row r="82" spans="1:11" ht="15" customHeight="1" thickBot="1" x14ac:dyDescent="0.3">
      <c r="A82" s="2538"/>
      <c r="B82" s="2539"/>
      <c r="C82" s="99" t="s">
        <v>116</v>
      </c>
      <c r="D82" s="230"/>
      <c r="E82" s="384"/>
      <c r="G82" s="2509"/>
      <c r="H82" s="2509"/>
      <c r="I82" s="2509"/>
      <c r="J82" s="2509"/>
      <c r="K82" s="2509"/>
    </row>
    <row r="83" spans="1:11" ht="15" customHeight="1" x14ac:dyDescent="0.25">
      <c r="A83" s="2510" t="s">
        <v>72</v>
      </c>
      <c r="B83" s="2512"/>
      <c r="C83" s="102" t="s">
        <v>108</v>
      </c>
      <c r="D83" s="227"/>
      <c r="E83" s="226"/>
      <c r="G83" s="2531"/>
      <c r="H83" s="2531"/>
      <c r="I83" s="2531"/>
      <c r="J83" s="2531"/>
      <c r="K83" s="2531"/>
    </row>
    <row r="84" spans="1:11" ht="15" customHeight="1" x14ac:dyDescent="0.25">
      <c r="A84" s="2513"/>
      <c r="B84" s="2515"/>
      <c r="C84" s="102" t="s">
        <v>538</v>
      </c>
      <c r="D84" s="227"/>
      <c r="E84" s="226"/>
      <c r="G84" s="2495"/>
      <c r="H84" s="2495"/>
      <c r="I84" s="2495"/>
      <c r="J84" s="2495"/>
      <c r="K84" s="2495"/>
    </row>
    <row r="85" spans="1:11" ht="15" customHeight="1" x14ac:dyDescent="0.25">
      <c r="A85" s="2536"/>
      <c r="B85" s="2537"/>
      <c r="C85" s="102" t="s">
        <v>539</v>
      </c>
      <c r="D85" s="227"/>
      <c r="E85" s="226"/>
      <c r="G85" s="2495"/>
      <c r="H85" s="2495"/>
      <c r="I85" s="2495"/>
      <c r="J85" s="2495"/>
      <c r="K85" s="2495"/>
    </row>
    <row r="86" spans="1:11" ht="15" customHeight="1" thickBot="1" x14ac:dyDescent="0.3">
      <c r="A86" s="2534"/>
      <c r="B86" s="2535"/>
      <c r="C86" s="102" t="s">
        <v>117</v>
      </c>
      <c r="D86" s="227"/>
      <c r="E86" s="229"/>
      <c r="G86" s="2531"/>
      <c r="H86" s="2531"/>
      <c r="I86" s="2531"/>
      <c r="J86" s="2531"/>
      <c r="K86" s="2531"/>
    </row>
    <row r="87" spans="1:11" ht="15" customHeight="1" x14ac:dyDescent="0.25">
      <c r="A87" s="1011" t="s">
        <v>552</v>
      </c>
      <c r="B87" s="1012" t="s">
        <v>553</v>
      </c>
      <c r="C87" s="1010" t="s">
        <v>29</v>
      </c>
      <c r="D87" s="227"/>
      <c r="E87" s="229"/>
      <c r="G87" s="2531"/>
      <c r="H87" s="2531"/>
      <c r="I87" s="2531"/>
      <c r="J87" s="2531"/>
      <c r="K87" s="2531"/>
    </row>
    <row r="88" spans="1:11" ht="15" customHeight="1" x14ac:dyDescent="0.25">
      <c r="A88" s="1002"/>
      <c r="B88" s="80" t="s">
        <v>553</v>
      </c>
      <c r="C88" s="80" t="s">
        <v>550</v>
      </c>
      <c r="D88" s="227"/>
      <c r="E88" s="229"/>
      <c r="G88" s="2531"/>
      <c r="H88" s="2531"/>
      <c r="I88" s="2531"/>
      <c r="J88" s="2531"/>
      <c r="K88" s="2531"/>
    </row>
    <row r="89" spans="1:11" ht="15" customHeight="1" x14ac:dyDescent="0.25">
      <c r="A89" s="1002"/>
      <c r="B89" s="80" t="s">
        <v>224</v>
      </c>
      <c r="C89" s="102" t="s">
        <v>373</v>
      </c>
      <c r="D89" s="227"/>
      <c r="E89" s="229"/>
      <c r="G89" s="2531"/>
      <c r="H89" s="2531"/>
      <c r="I89" s="2531"/>
      <c r="J89" s="2531"/>
      <c r="K89" s="2531"/>
    </row>
    <row r="90" spans="1:11" ht="15" customHeight="1" x14ac:dyDescent="0.25">
      <c r="A90" s="1002"/>
      <c r="B90" s="80" t="s">
        <v>553</v>
      </c>
      <c r="C90" s="102" t="s">
        <v>30</v>
      </c>
      <c r="D90" s="227"/>
      <c r="E90" s="229"/>
      <c r="G90" s="2531"/>
      <c r="H90" s="2531"/>
      <c r="I90" s="2531"/>
      <c r="J90" s="2531"/>
      <c r="K90" s="2531"/>
    </row>
    <row r="91" spans="1:11" ht="15" customHeight="1" thickBot="1" x14ac:dyDescent="0.3">
      <c r="A91" s="1002"/>
      <c r="B91" s="80" t="s">
        <v>553</v>
      </c>
      <c r="C91" s="102" t="s">
        <v>551</v>
      </c>
      <c r="D91" s="227"/>
      <c r="E91" s="229"/>
      <c r="G91" s="2531"/>
      <c r="H91" s="2531"/>
      <c r="I91" s="2531"/>
      <c r="J91" s="2531"/>
      <c r="K91" s="2531"/>
    </row>
    <row r="92" spans="1:11" ht="15" customHeight="1" x14ac:dyDescent="0.25">
      <c r="A92" s="2532" t="s">
        <v>75</v>
      </c>
      <c r="B92" s="2533"/>
      <c r="C92" s="102" t="s">
        <v>109</v>
      </c>
      <c r="D92" s="225"/>
      <c r="E92" s="226"/>
      <c r="G92" s="2495"/>
      <c r="H92" s="2495"/>
      <c r="I92" s="2495"/>
      <c r="J92" s="2495"/>
      <c r="K92" s="2495"/>
    </row>
    <row r="93" spans="1:11" ht="15" customHeight="1" thickBot="1" x14ac:dyDescent="0.3">
      <c r="A93" s="2529"/>
      <c r="B93" s="2530"/>
      <c r="C93" s="102" t="s">
        <v>74</v>
      </c>
      <c r="D93" s="227"/>
      <c r="E93" s="226"/>
      <c r="G93" s="2495"/>
      <c r="H93" s="2495"/>
      <c r="I93" s="2495"/>
      <c r="J93" s="2495"/>
      <c r="K93" s="2495"/>
    </row>
    <row r="94" spans="1:11" ht="15" customHeight="1" x14ac:dyDescent="0.25">
      <c r="A94" s="2532" t="s">
        <v>76</v>
      </c>
      <c r="B94" s="2533"/>
      <c r="C94" s="1003" t="s">
        <v>77</v>
      </c>
      <c r="D94" s="227"/>
      <c r="E94" s="229"/>
      <c r="G94" s="2495"/>
      <c r="H94" s="2495"/>
      <c r="I94" s="2495"/>
      <c r="J94" s="2495"/>
      <c r="K94" s="2495"/>
    </row>
    <row r="95" spans="1:11" ht="15" customHeight="1" thickBot="1" x14ac:dyDescent="0.3">
      <c r="A95" s="2529"/>
      <c r="B95" s="2530"/>
      <c r="C95" s="1009" t="s">
        <v>78</v>
      </c>
      <c r="D95" s="227"/>
      <c r="E95" s="226"/>
      <c r="G95" s="2531"/>
      <c r="H95" s="2531"/>
      <c r="I95" s="2531"/>
      <c r="J95" s="2531"/>
      <c r="K95" s="2531"/>
    </row>
    <row r="96" spans="1:11" ht="15" customHeight="1" x14ac:dyDescent="0.25">
      <c r="A96" s="1006" t="s">
        <v>542</v>
      </c>
      <c r="B96" s="1007" t="s">
        <v>21</v>
      </c>
      <c r="C96" s="1003" t="s">
        <v>544</v>
      </c>
      <c r="D96" s="227"/>
      <c r="E96" s="226"/>
      <c r="G96" s="2495"/>
      <c r="H96" s="2495"/>
      <c r="I96" s="2495"/>
      <c r="J96" s="2495"/>
      <c r="K96" s="2495"/>
    </row>
    <row r="97" spans="1:16" ht="15" customHeight="1" x14ac:dyDescent="0.25">
      <c r="A97" s="1008"/>
      <c r="B97" s="1004" t="s">
        <v>1</v>
      </c>
      <c r="C97" s="1003" t="s">
        <v>543</v>
      </c>
      <c r="D97" s="227"/>
      <c r="E97" s="231"/>
      <c r="G97" s="2526"/>
      <c r="H97" s="2526"/>
      <c r="I97" s="2526"/>
      <c r="J97" s="2526"/>
      <c r="K97" s="2526"/>
    </row>
    <row r="98" spans="1:16" ht="15" customHeight="1" thickBot="1" x14ac:dyDescent="0.3">
      <c r="A98" s="1323"/>
      <c r="B98" s="1338" t="s">
        <v>1</v>
      </c>
      <c r="C98" s="1003" t="s">
        <v>541</v>
      </c>
      <c r="D98" s="1005"/>
      <c r="E98" s="231"/>
      <c r="G98" s="2526"/>
      <c r="H98" s="2526"/>
      <c r="I98" s="2526"/>
      <c r="J98" s="2526"/>
      <c r="K98" s="2526"/>
    </row>
    <row r="99" spans="1:16" ht="15" customHeight="1" x14ac:dyDescent="0.25">
      <c r="A99" s="2532" t="s">
        <v>119</v>
      </c>
      <c r="B99" s="2533"/>
      <c r="C99" s="1302"/>
      <c r="D99" s="232"/>
      <c r="E99" s="132"/>
      <c r="G99" s="2526"/>
      <c r="H99" s="2526"/>
      <c r="I99" s="2526"/>
      <c r="J99" s="2526"/>
      <c r="K99" s="2526"/>
    </row>
    <row r="100" spans="1:16" ht="15" customHeight="1" x14ac:dyDescent="0.25">
      <c r="A100" s="2527"/>
      <c r="B100" s="2528"/>
      <c r="C100" s="451"/>
      <c r="D100" s="211"/>
      <c r="E100" s="453"/>
      <c r="G100" s="2526"/>
      <c r="H100" s="2526"/>
      <c r="I100" s="2526"/>
      <c r="J100" s="2526"/>
      <c r="K100" s="2526"/>
    </row>
    <row r="101" spans="1:16" ht="15" customHeight="1" x14ac:dyDescent="0.25">
      <c r="A101" s="2489"/>
      <c r="B101" s="2491"/>
      <c r="C101" s="452"/>
      <c r="D101" s="211"/>
      <c r="E101" s="454"/>
      <c r="G101" s="2526"/>
      <c r="H101" s="2526"/>
      <c r="I101" s="2526"/>
      <c r="J101" s="2526"/>
      <c r="K101" s="2526"/>
    </row>
    <row r="102" spans="1:16" ht="15" customHeight="1" x14ac:dyDescent="0.25">
      <c r="A102" s="2489"/>
      <c r="B102" s="2491"/>
      <c r="C102" s="452"/>
      <c r="D102" s="211"/>
      <c r="E102" s="454"/>
      <c r="G102" s="2526"/>
      <c r="H102" s="2526"/>
      <c r="I102" s="2526"/>
      <c r="J102" s="2526"/>
      <c r="K102" s="2526"/>
    </row>
    <row r="103" spans="1:16" ht="15" customHeight="1" x14ac:dyDescent="0.25">
      <c r="A103" s="2489"/>
      <c r="B103" s="2491"/>
      <c r="C103" s="378"/>
      <c r="D103" s="455"/>
      <c r="E103" s="331"/>
      <c r="G103" s="2526"/>
      <c r="H103" s="2526"/>
      <c r="I103" s="2526"/>
      <c r="J103" s="2526"/>
      <c r="K103" s="2526"/>
    </row>
    <row r="104" spans="1:16" ht="15" customHeight="1" x14ac:dyDescent="0.25">
      <c r="A104" s="2489"/>
      <c r="B104" s="2491"/>
      <c r="C104" s="378"/>
      <c r="D104" s="234"/>
      <c r="E104" s="331"/>
      <c r="G104" s="2526"/>
      <c r="H104" s="2526"/>
      <c r="I104" s="2526"/>
      <c r="J104" s="2526"/>
      <c r="K104" s="2526"/>
    </row>
    <row r="105" spans="1:16" ht="15" customHeight="1" x14ac:dyDescent="0.25">
      <c r="A105" s="2489"/>
      <c r="B105" s="2491"/>
      <c r="C105" s="378"/>
      <c r="D105" s="234"/>
      <c r="E105" s="331"/>
      <c r="G105" s="2526"/>
      <c r="H105" s="2526"/>
      <c r="I105" s="2526"/>
      <c r="J105" s="2526"/>
      <c r="K105" s="2526"/>
    </row>
    <row r="106" spans="1:16" ht="15" customHeight="1" x14ac:dyDescent="0.25">
      <c r="A106" s="2489"/>
      <c r="B106" s="2491"/>
      <c r="C106" s="378"/>
      <c r="D106" s="234"/>
      <c r="E106" s="331"/>
      <c r="G106" s="2526"/>
      <c r="H106" s="2526"/>
      <c r="I106" s="2526"/>
      <c r="J106" s="2526"/>
      <c r="K106" s="2526"/>
    </row>
    <row r="107" spans="1:16" ht="15" customHeight="1" thickBot="1" x14ac:dyDescent="0.3">
      <c r="A107" s="2492"/>
      <c r="B107" s="2494"/>
      <c r="C107" s="379"/>
      <c r="D107" s="235"/>
      <c r="E107" s="330"/>
      <c r="G107" s="2526"/>
      <c r="H107" s="2526"/>
      <c r="I107" s="2526"/>
      <c r="J107" s="2526"/>
      <c r="K107" s="2526"/>
    </row>
    <row r="108" spans="1:16" ht="15" customHeight="1" thickBot="1" x14ac:dyDescent="0.3">
      <c r="A108" s="1333" t="s">
        <v>120</v>
      </c>
      <c r="B108" s="1334"/>
      <c r="C108" s="1331"/>
      <c r="D108" s="33"/>
      <c r="E108" s="1332"/>
      <c r="G108" s="594" t="s">
        <v>281</v>
      </c>
      <c r="H108" s="593" t="s">
        <v>277</v>
      </c>
      <c r="I108" s="593" t="s">
        <v>278</v>
      </c>
      <c r="K108" s="162"/>
      <c r="L108" s="10"/>
    </row>
    <row r="109" spans="1:16" ht="15" customHeight="1" thickBot="1" x14ac:dyDescent="0.3">
      <c r="G109" s="1341"/>
      <c r="H109" s="606"/>
      <c r="I109" s="592"/>
      <c r="K109" s="162"/>
      <c r="M109" s="33"/>
      <c r="N109" s="325" t="s">
        <v>276</v>
      </c>
    </row>
    <row r="110" spans="1:16" ht="15" customHeight="1" thickBot="1" x14ac:dyDescent="0.3">
      <c r="A110" s="1311" t="s">
        <v>246</v>
      </c>
      <c r="B110" s="1311"/>
      <c r="H110" s="51"/>
      <c r="J110" s="10"/>
      <c r="K110" s="162"/>
    </row>
    <row r="111" spans="1:16" ht="15" customHeight="1" thickBot="1" x14ac:dyDescent="0.3">
      <c r="A111" s="342" t="s">
        <v>145</v>
      </c>
      <c r="B111" s="342"/>
      <c r="C111" s="459" t="s">
        <v>245</v>
      </c>
      <c r="D111" s="459" t="s">
        <v>47</v>
      </c>
      <c r="E111" s="459" t="s">
        <v>243</v>
      </c>
      <c r="J111" s="10"/>
      <c r="K111" s="162"/>
      <c r="P111" s="397" t="s">
        <v>83</v>
      </c>
    </row>
    <row r="112" spans="1:16" ht="15" customHeight="1" thickBot="1" x14ac:dyDescent="0.3">
      <c r="A112" s="458" t="s">
        <v>244</v>
      </c>
      <c r="B112" s="458"/>
      <c r="C112" s="449"/>
      <c r="D112" s="595"/>
      <c r="E112" s="457"/>
      <c r="G112" s="1322" t="s">
        <v>242</v>
      </c>
      <c r="H112" s="1322"/>
      <c r="J112" s="10"/>
      <c r="K112" s="162"/>
    </row>
    <row r="113" spans="1:20" ht="15" customHeight="1" thickBot="1" x14ac:dyDescent="0.3">
      <c r="A113" s="1308" t="s">
        <v>279</v>
      </c>
      <c r="D113" s="33"/>
      <c r="E113" s="33"/>
      <c r="G113" s="1341" t="s">
        <v>287</v>
      </c>
      <c r="K113" s="162"/>
      <c r="M113" s="1322" t="s">
        <v>284</v>
      </c>
      <c r="P113" s="584" t="s">
        <v>259</v>
      </c>
      <c r="Q113" s="585"/>
      <c r="R113" s="585"/>
      <c r="S113" s="585"/>
      <c r="T113" s="585"/>
    </row>
    <row r="114" spans="1:20" ht="15" customHeight="1" thickBot="1" x14ac:dyDescent="0.3">
      <c r="A114" s="596" t="s">
        <v>280</v>
      </c>
      <c r="B114" s="1343"/>
      <c r="C114" s="484"/>
      <c r="D114" s="431"/>
      <c r="E114" s="483" t="s">
        <v>239</v>
      </c>
      <c r="G114" s="1322" t="s">
        <v>282</v>
      </c>
      <c r="H114" s="1322"/>
      <c r="J114" s="1341"/>
      <c r="M114" s="607"/>
      <c r="N114" s="583" t="str">
        <f>IF((M114)&gt;((E113)+(0.01)),P113,P111)</f>
        <v xml:space="preserve"> </v>
      </c>
    </row>
    <row r="115" spans="1:20" ht="15" customHeight="1" thickBot="1" x14ac:dyDescent="0.3">
      <c r="A115" s="461" t="s">
        <v>247</v>
      </c>
      <c r="B115" s="461"/>
      <c r="C115" s="460"/>
      <c r="D115" s="456"/>
      <c r="E115" s="457"/>
      <c r="G115" s="1341" t="s">
        <v>704</v>
      </c>
      <c r="H115" s="1341"/>
      <c r="K115" s="162"/>
      <c r="M115" s="1308">
        <f>IF((M114)&lt;(0),M113,M114)</f>
        <v>0</v>
      </c>
    </row>
    <row r="116" spans="1:20" ht="15" customHeight="1" x14ac:dyDescent="0.25">
      <c r="K116" s="162"/>
    </row>
    <row r="117" spans="1:20" ht="15" customHeight="1" x14ac:dyDescent="0.25"/>
    <row r="118" spans="1:20" ht="15" customHeight="1" x14ac:dyDescent="0.25"/>
    <row r="119" spans="1:20" ht="15" customHeight="1" thickBot="1" x14ac:dyDescent="0.3">
      <c r="K119" s="162"/>
    </row>
    <row r="120" spans="1:20" ht="15" customHeight="1" thickBot="1" x14ac:dyDescent="0.3">
      <c r="A120" s="481" t="s">
        <v>92</v>
      </c>
      <c r="B120" s="538"/>
      <c r="C120" s="329"/>
      <c r="D120" s="482" t="s">
        <v>240</v>
      </c>
      <c r="E120" s="1305"/>
      <c r="F120" s="1305"/>
      <c r="G120" s="1305"/>
      <c r="H120" s="1305"/>
      <c r="I120" s="1305"/>
      <c r="J120" s="33"/>
      <c r="K120" s="162" t="s">
        <v>241</v>
      </c>
    </row>
    <row r="121" spans="1:20" ht="15" customHeight="1" x14ac:dyDescent="0.25">
      <c r="J121" s="152" t="s">
        <v>141</v>
      </c>
      <c r="K121" s="162"/>
    </row>
    <row r="122" spans="1:20" ht="15" customHeight="1" x14ac:dyDescent="0.25">
      <c r="E122" s="380" t="s">
        <v>144</v>
      </c>
      <c r="J122" s="2519" t="s">
        <v>558</v>
      </c>
      <c r="K122" s="2519"/>
    </row>
    <row r="123" spans="1:20" ht="15" customHeight="1" x14ac:dyDescent="0.25">
      <c r="E123" s="380"/>
    </row>
    <row r="124" spans="1:20" ht="15" customHeight="1" x14ac:dyDescent="0.25">
      <c r="A124" s="258" t="s">
        <v>262</v>
      </c>
      <c r="B124" s="258"/>
      <c r="K124" s="162"/>
      <c r="N124" s="377"/>
    </row>
    <row r="125" spans="1:20" ht="15" customHeight="1" thickBot="1" x14ac:dyDescent="0.3">
      <c r="K125" s="162"/>
    </row>
    <row r="126" spans="1:20" ht="15" customHeight="1" thickBot="1" x14ac:dyDescent="0.3">
      <c r="A126" s="468" t="s">
        <v>249</v>
      </c>
      <c r="B126" s="1339"/>
      <c r="C126" s="1305"/>
      <c r="D126" s="1305"/>
      <c r="E126" s="1305"/>
      <c r="F126" s="1305"/>
      <c r="G126" s="1305"/>
      <c r="H126" s="1305"/>
      <c r="I126" s="323"/>
      <c r="J126" s="33"/>
      <c r="K126" s="162" t="s">
        <v>146</v>
      </c>
    </row>
    <row r="127" spans="1:20" ht="15" customHeight="1" x14ac:dyDescent="0.25">
      <c r="J127" s="10"/>
      <c r="K127" s="162"/>
    </row>
    <row r="128" spans="1:20" ht="15" customHeight="1" x14ac:dyDescent="0.25">
      <c r="J128" s="10"/>
      <c r="K128" s="162"/>
    </row>
    <row r="129" spans="1:20" ht="15" customHeight="1" thickBot="1" x14ac:dyDescent="0.3">
      <c r="A129" s="1311" t="s">
        <v>651</v>
      </c>
      <c r="J129" s="10"/>
      <c r="K129" s="162"/>
    </row>
    <row r="130" spans="1:20" ht="15" customHeight="1" thickBot="1" x14ac:dyDescent="0.3">
      <c r="A130" s="1330" t="s">
        <v>88</v>
      </c>
      <c r="B130" s="1331"/>
      <c r="C130" s="70" t="s">
        <v>80</v>
      </c>
      <c r="D130" s="92" t="s">
        <v>71</v>
      </c>
      <c r="E130" s="71" t="s">
        <v>81</v>
      </c>
      <c r="K130" s="162"/>
    </row>
    <row r="131" spans="1:20" ht="15" customHeight="1" x14ac:dyDescent="0.25">
      <c r="A131" s="2486"/>
      <c r="B131" s="2488"/>
      <c r="C131" s="1303"/>
      <c r="D131" s="233"/>
      <c r="E131" s="231"/>
      <c r="G131" s="151" t="s">
        <v>124</v>
      </c>
      <c r="H131" s="151"/>
      <c r="K131" s="162"/>
    </row>
    <row r="132" spans="1:20" ht="15" customHeight="1" x14ac:dyDescent="0.25">
      <c r="A132" s="2489"/>
      <c r="B132" s="2491"/>
      <c r="C132" s="1303"/>
      <c r="D132" s="233"/>
      <c r="E132" s="231"/>
      <c r="G132" s="151"/>
      <c r="H132" s="151"/>
      <c r="K132" s="162"/>
    </row>
    <row r="133" spans="1:20" ht="15" customHeight="1" x14ac:dyDescent="0.25">
      <c r="A133" s="2489"/>
      <c r="B133" s="2491"/>
      <c r="C133" s="1303"/>
      <c r="D133" s="233"/>
      <c r="E133" s="231"/>
      <c r="G133" s="151"/>
      <c r="H133" s="151"/>
      <c r="K133" s="162"/>
    </row>
    <row r="134" spans="1:20" ht="15" customHeight="1" x14ac:dyDescent="0.25">
      <c r="A134" s="2489"/>
      <c r="B134" s="2491"/>
      <c r="C134" s="1302"/>
      <c r="D134" s="211"/>
      <c r="E134" s="226"/>
      <c r="K134" s="162"/>
    </row>
    <row r="135" spans="1:20" ht="15" customHeight="1" x14ac:dyDescent="0.25">
      <c r="A135" s="2489"/>
      <c r="B135" s="2491"/>
      <c r="C135" s="1302"/>
      <c r="D135" s="211"/>
      <c r="E135" s="226"/>
      <c r="K135" s="162"/>
    </row>
    <row r="136" spans="1:20" ht="15" customHeight="1" thickBot="1" x14ac:dyDescent="0.3">
      <c r="A136" s="2492"/>
      <c r="B136" s="2494"/>
      <c r="C136" s="1302"/>
      <c r="D136" s="211"/>
      <c r="E136" s="226"/>
      <c r="K136" s="162"/>
    </row>
    <row r="137" spans="1:20" ht="15" customHeight="1" thickBot="1" x14ac:dyDescent="0.3">
      <c r="A137" s="1330" t="s">
        <v>89</v>
      </c>
      <c r="B137" s="1331"/>
      <c r="C137" s="1331"/>
      <c r="D137" s="33"/>
      <c r="E137" s="1332"/>
      <c r="G137" s="594" t="s">
        <v>281</v>
      </c>
      <c r="H137" s="593" t="s">
        <v>277</v>
      </c>
      <c r="I137" s="593" t="s">
        <v>278</v>
      </c>
      <c r="K137" s="162"/>
      <c r="L137" s="10"/>
    </row>
    <row r="138" spans="1:20" ht="15" customHeight="1" thickBot="1" x14ac:dyDescent="0.3">
      <c r="G138" s="1341"/>
      <c r="H138" s="606"/>
      <c r="I138" s="592"/>
      <c r="K138" s="162"/>
      <c r="M138" s="33"/>
      <c r="N138" s="325" t="s">
        <v>276</v>
      </c>
    </row>
    <row r="139" spans="1:20" ht="15" customHeight="1" thickBot="1" x14ac:dyDescent="0.3">
      <c r="A139" s="1311" t="s">
        <v>285</v>
      </c>
      <c r="B139" s="1311"/>
      <c r="J139" s="10"/>
      <c r="K139" s="162"/>
    </row>
    <row r="140" spans="1:20" ht="15" customHeight="1" thickBot="1" x14ac:dyDescent="0.3">
      <c r="A140" s="462" t="s">
        <v>123</v>
      </c>
      <c r="B140" s="462"/>
      <c r="C140" s="463" t="s">
        <v>245</v>
      </c>
      <c r="D140" s="463" t="s">
        <v>47</v>
      </c>
      <c r="E140" s="463" t="s">
        <v>243</v>
      </c>
      <c r="H140" s="51"/>
      <c r="I140" s="10"/>
      <c r="J140" s="1341"/>
      <c r="K140" s="162"/>
      <c r="P140" s="1307" t="s">
        <v>83</v>
      </c>
    </row>
    <row r="141" spans="1:20" ht="15" customHeight="1" thickBot="1" x14ac:dyDescent="0.3">
      <c r="A141" s="464" t="s">
        <v>248</v>
      </c>
      <c r="B141" s="539"/>
      <c r="C141" s="465"/>
      <c r="D141" s="469"/>
      <c r="E141" s="308"/>
      <c r="G141" s="1322" t="s">
        <v>257</v>
      </c>
      <c r="H141" s="1322"/>
      <c r="J141" s="10"/>
      <c r="K141" s="162"/>
    </row>
    <row r="142" spans="1:20" ht="15" customHeight="1" thickBot="1" x14ac:dyDescent="0.3">
      <c r="A142" s="586" t="s">
        <v>274</v>
      </c>
      <c r="B142" s="587"/>
      <c r="C142" s="588"/>
      <c r="D142" s="33"/>
      <c r="E142" s="33"/>
      <c r="G142" s="1341" t="s">
        <v>287</v>
      </c>
      <c r="M142" s="1322" t="s">
        <v>284</v>
      </c>
      <c r="P142" s="584" t="s">
        <v>259</v>
      </c>
      <c r="Q142" s="585"/>
      <c r="R142" s="585"/>
      <c r="S142" s="585"/>
      <c r="T142" s="585"/>
    </row>
    <row r="143" spans="1:20" ht="15" customHeight="1" thickBot="1" x14ac:dyDescent="0.3">
      <c r="A143" s="596" t="s">
        <v>280</v>
      </c>
      <c r="B143" s="1342"/>
      <c r="C143" s="589"/>
      <c r="D143" s="431"/>
      <c r="E143" s="450" t="s">
        <v>256</v>
      </c>
      <c r="G143" s="1322" t="s">
        <v>282</v>
      </c>
      <c r="H143" s="1322"/>
      <c r="J143" s="1341"/>
      <c r="K143" s="162"/>
      <c r="L143" s="10"/>
      <c r="M143" s="607"/>
      <c r="N143" s="583" t="str">
        <f>IF((M143)&gt;((E142)+(0.01)),P142,P140)</f>
        <v xml:space="preserve"> </v>
      </c>
    </row>
    <row r="144" spans="1:20" ht="15" customHeight="1" thickBot="1" x14ac:dyDescent="0.3">
      <c r="A144" s="467" t="s">
        <v>231</v>
      </c>
      <c r="B144" s="467"/>
      <c r="C144" s="466"/>
      <c r="D144" s="466"/>
      <c r="E144" s="466"/>
      <c r="G144" s="1341" t="s">
        <v>703</v>
      </c>
      <c r="H144" s="1322"/>
      <c r="J144" s="1341"/>
    </row>
    <row r="145" spans="1:20" ht="15" customHeight="1" x14ac:dyDescent="0.25"/>
    <row r="146" spans="1:20" ht="15" customHeight="1" thickBot="1" x14ac:dyDescent="0.3">
      <c r="G146" s="1322"/>
      <c r="H146" s="1322"/>
      <c r="J146" s="10"/>
      <c r="K146" s="162"/>
    </row>
    <row r="147" spans="1:20" ht="15" customHeight="1" thickBot="1" x14ac:dyDescent="0.3">
      <c r="A147" s="324" t="s">
        <v>92</v>
      </c>
      <c r="B147" s="329"/>
      <c r="C147" s="1305"/>
      <c r="D147" s="1305"/>
      <c r="E147" s="1305"/>
      <c r="F147" s="1305"/>
      <c r="G147" s="1305"/>
      <c r="H147" s="1305"/>
      <c r="I147" s="323"/>
      <c r="J147" s="33"/>
      <c r="K147" s="162"/>
    </row>
    <row r="148" spans="1:20" ht="15" customHeight="1" x14ac:dyDescent="0.25">
      <c r="K148" s="162"/>
    </row>
    <row r="149" spans="1:20" ht="15" customHeight="1" x14ac:dyDescent="0.25">
      <c r="K149" s="162"/>
    </row>
    <row r="150" spans="1:20" ht="15" customHeight="1" thickBot="1" x14ac:dyDescent="0.3">
      <c r="A150" s="1311" t="s">
        <v>652</v>
      </c>
      <c r="K150" s="162"/>
    </row>
    <row r="151" spans="1:20" ht="15" customHeight="1" thickBot="1" x14ac:dyDescent="0.3">
      <c r="A151" s="136" t="s">
        <v>111</v>
      </c>
      <c r="B151" s="540"/>
      <c r="C151" s="1331"/>
      <c r="D151" s="147" t="s">
        <v>17</v>
      </c>
      <c r="K151" s="162"/>
    </row>
    <row r="152" spans="1:20" ht="15" customHeight="1" x14ac:dyDescent="0.25">
      <c r="A152" s="144" t="s">
        <v>0</v>
      </c>
      <c r="B152" s="541"/>
      <c r="C152" s="1316"/>
      <c r="D152" s="396"/>
      <c r="G152" s="151" t="s">
        <v>125</v>
      </c>
      <c r="H152" s="151"/>
      <c r="K152" s="162"/>
    </row>
    <row r="153" spans="1:20" ht="15" customHeight="1" x14ac:dyDescent="0.25">
      <c r="A153" s="1325" t="s">
        <v>1</v>
      </c>
      <c r="B153" s="1326"/>
      <c r="C153" s="1314"/>
      <c r="D153" s="212"/>
      <c r="K153" s="162"/>
    </row>
    <row r="154" spans="1:20" ht="15" customHeight="1" thickBot="1" x14ac:dyDescent="0.3">
      <c r="A154" s="1320" t="s">
        <v>74</v>
      </c>
      <c r="B154" s="1321"/>
      <c r="C154" s="1315"/>
      <c r="D154" s="470" t="s">
        <v>83</v>
      </c>
      <c r="G154" s="1322"/>
      <c r="H154" s="1322"/>
      <c r="J154" s="10"/>
      <c r="N154" s="162"/>
    </row>
    <row r="155" spans="1:20" ht="15" customHeight="1" thickBot="1" x14ac:dyDescent="0.3">
      <c r="A155" s="1333" t="s">
        <v>121</v>
      </c>
      <c r="B155" s="1334"/>
      <c r="C155" s="1331"/>
      <c r="D155" s="33"/>
      <c r="E155" s="1341" t="s">
        <v>293</v>
      </c>
    </row>
    <row r="156" spans="1:20" ht="15" customHeight="1" x14ac:dyDescent="0.25">
      <c r="K156" s="162"/>
    </row>
    <row r="157" spans="1:20" ht="15" customHeight="1" thickBot="1" x14ac:dyDescent="0.3">
      <c r="A157" s="1311" t="s">
        <v>289</v>
      </c>
      <c r="B157" s="1311"/>
      <c r="K157" s="162"/>
    </row>
    <row r="158" spans="1:20" ht="15" customHeight="1" thickBot="1" x14ac:dyDescent="0.3">
      <c r="A158" s="1132" t="s">
        <v>114</v>
      </c>
      <c r="B158" s="1132"/>
      <c r="C158" s="472" t="s">
        <v>245</v>
      </c>
      <c r="D158" s="472" t="s">
        <v>47</v>
      </c>
      <c r="E158" s="472" t="s">
        <v>243</v>
      </c>
      <c r="K158" s="162"/>
      <c r="P158" s="1307" t="s">
        <v>83</v>
      </c>
    </row>
    <row r="159" spans="1:20" ht="15" customHeight="1" thickBot="1" x14ac:dyDescent="0.3">
      <c r="A159" s="1132" t="s">
        <v>248</v>
      </c>
      <c r="B159" s="1132"/>
      <c r="C159" s="432"/>
      <c r="D159" s="432"/>
      <c r="E159" s="432"/>
      <c r="G159" s="1322" t="s">
        <v>257</v>
      </c>
      <c r="H159" s="1322"/>
      <c r="K159" s="162"/>
      <c r="P159" s="597" t="s">
        <v>291</v>
      </c>
    </row>
    <row r="160" spans="1:20" ht="15" customHeight="1" thickBot="1" x14ac:dyDescent="0.3">
      <c r="A160" s="486" t="s">
        <v>273</v>
      </c>
      <c r="B160" s="544"/>
      <c r="C160" s="479"/>
      <c r="D160" s="432"/>
      <c r="E160" s="432"/>
      <c r="G160" s="1341" t="s">
        <v>290</v>
      </c>
      <c r="M160" s="1322" t="s">
        <v>284</v>
      </c>
      <c r="P160" s="584" t="s">
        <v>259</v>
      </c>
      <c r="Q160" s="585"/>
      <c r="R160" s="585"/>
      <c r="S160" s="585"/>
      <c r="T160" s="585"/>
    </row>
    <row r="161" spans="1:14" ht="15" customHeight="1" thickBot="1" x14ac:dyDescent="0.3">
      <c r="A161" s="596" t="s">
        <v>280</v>
      </c>
      <c r="B161" s="1343"/>
      <c r="C161" s="1306"/>
      <c r="D161" s="431"/>
      <c r="E161" s="450" t="s">
        <v>256</v>
      </c>
      <c r="G161" s="1322" t="s">
        <v>282</v>
      </c>
      <c r="H161" s="1322"/>
      <c r="J161" s="1341"/>
      <c r="K161" s="162"/>
      <c r="M161" s="607"/>
      <c r="N161" s="583" t="str">
        <f>IF((M161)&gt;((E160)+(0.01)),P160,P159)</f>
        <v xml:space="preserve">   </v>
      </c>
    </row>
    <row r="162" spans="1:14" ht="15" customHeight="1" thickBot="1" x14ac:dyDescent="0.3">
      <c r="A162" s="473" t="s">
        <v>250</v>
      </c>
      <c r="B162" s="545"/>
      <c r="C162" s="432"/>
      <c r="D162" s="432"/>
      <c r="E162" s="432"/>
      <c r="G162" s="1322" t="s">
        <v>292</v>
      </c>
      <c r="H162" s="1322"/>
    </row>
    <row r="163" spans="1:14" ht="15" customHeight="1" x14ac:dyDescent="0.25"/>
    <row r="164" spans="1:14" ht="15" customHeight="1" thickBot="1" x14ac:dyDescent="0.3">
      <c r="G164" s="1322"/>
      <c r="H164" s="1322"/>
      <c r="J164" s="10"/>
      <c r="K164" s="162"/>
    </row>
    <row r="165" spans="1:14" ht="15" customHeight="1" thickBot="1" x14ac:dyDescent="0.3">
      <c r="A165" s="324" t="s">
        <v>251</v>
      </c>
      <c r="B165" s="329"/>
      <c r="C165" s="1305"/>
      <c r="D165" s="1305"/>
      <c r="E165" s="1305"/>
      <c r="F165" s="1305"/>
      <c r="G165" s="1305"/>
      <c r="H165" s="1305"/>
      <c r="I165" s="323"/>
      <c r="J165" s="33"/>
      <c r="K165" s="485" t="s">
        <v>148</v>
      </c>
    </row>
    <row r="166" spans="1:14" ht="15" customHeight="1" x14ac:dyDescent="0.25">
      <c r="K166" s="162"/>
    </row>
    <row r="167" spans="1:14" ht="15" customHeight="1" x14ac:dyDescent="0.25"/>
    <row r="168" spans="1:14" ht="15" customHeight="1" x14ac:dyDescent="0.25"/>
    <row r="169" spans="1:14" ht="15.95" customHeight="1" x14ac:dyDescent="0.25">
      <c r="E169" s="380" t="s">
        <v>144</v>
      </c>
      <c r="J169" s="2519" t="s">
        <v>559</v>
      </c>
      <c r="K169" s="2519"/>
    </row>
    <row r="170" spans="1:14" ht="15.95" customHeight="1" thickBot="1" x14ac:dyDescent="0.3">
      <c r="E170" s="380"/>
    </row>
    <row r="171" spans="1:14" ht="15.95" customHeight="1" thickBot="1" x14ac:dyDescent="0.3">
      <c r="A171" s="324" t="s">
        <v>251</v>
      </c>
      <c r="B171" s="329"/>
      <c r="C171" s="1305"/>
      <c r="D171" s="1305"/>
      <c r="E171" s="1305"/>
      <c r="F171" s="1305"/>
      <c r="G171" s="1305"/>
      <c r="H171" s="1305"/>
      <c r="I171" s="323"/>
      <c r="J171" s="33"/>
    </row>
    <row r="172" spans="1:14" ht="15.95" customHeight="1" x14ac:dyDescent="0.25">
      <c r="J172" s="10"/>
    </row>
    <row r="173" spans="1:14" ht="15" customHeight="1" x14ac:dyDescent="0.25">
      <c r="A173" s="258" t="s">
        <v>263</v>
      </c>
      <c r="B173" s="258"/>
    </row>
    <row r="174" spans="1:14" ht="15" customHeight="1" x14ac:dyDescent="0.25"/>
    <row r="175" spans="1:14" ht="15" customHeight="1" thickBot="1" x14ac:dyDescent="0.3">
      <c r="A175" s="1311" t="s">
        <v>264</v>
      </c>
      <c r="B175" s="1311"/>
      <c r="D175" s="10"/>
    </row>
    <row r="176" spans="1:14" ht="15" customHeight="1" thickBot="1" x14ac:dyDescent="0.3">
      <c r="A176" s="1317" t="s">
        <v>234</v>
      </c>
      <c r="B176" s="1318"/>
      <c r="C176" s="1318"/>
      <c r="D176" s="437"/>
      <c r="E176" s="1322" t="s">
        <v>254</v>
      </c>
    </row>
    <row r="177" spans="1:14" ht="15" customHeight="1" thickBot="1" x14ac:dyDescent="0.3">
      <c r="A177" s="1330" t="s">
        <v>142</v>
      </c>
      <c r="B177" s="1331"/>
      <c r="C177" s="1331"/>
      <c r="D177" s="480" t="s">
        <v>17</v>
      </c>
    </row>
    <row r="178" spans="1:14" ht="15" customHeight="1" x14ac:dyDescent="0.25">
      <c r="A178" s="2486"/>
      <c r="B178" s="2487"/>
      <c r="C178" s="2488"/>
      <c r="D178" s="396"/>
    </row>
    <row r="179" spans="1:14" ht="15" customHeight="1" x14ac:dyDescent="0.25">
      <c r="A179" s="2489"/>
      <c r="B179" s="2490"/>
      <c r="C179" s="2491"/>
      <c r="D179" s="1250"/>
    </row>
    <row r="180" spans="1:14" ht="15" customHeight="1" x14ac:dyDescent="0.25">
      <c r="A180" s="2489"/>
      <c r="B180" s="2490"/>
      <c r="C180" s="2491"/>
      <c r="D180" s="212"/>
      <c r="I180" s="10"/>
      <c r="J180" s="10"/>
    </row>
    <row r="181" spans="1:14" ht="15" customHeight="1" thickBot="1" x14ac:dyDescent="0.3">
      <c r="A181" s="2492"/>
      <c r="B181" s="2493"/>
      <c r="C181" s="2494"/>
      <c r="D181" s="212"/>
      <c r="I181" s="10"/>
      <c r="J181" s="10"/>
    </row>
    <row r="182" spans="1:14" ht="15" customHeight="1" thickBot="1" x14ac:dyDescent="0.3">
      <c r="A182" s="2503" t="s">
        <v>153</v>
      </c>
      <c r="B182" s="2504"/>
      <c r="C182" s="2505"/>
      <c r="D182" s="33"/>
      <c r="E182" s="1341" t="s">
        <v>255</v>
      </c>
      <c r="J182" s="10"/>
      <c r="M182" s="33"/>
      <c r="N182" s="1308" t="s">
        <v>276</v>
      </c>
    </row>
    <row r="183" spans="1:14" ht="15" customHeight="1" thickBot="1" x14ac:dyDescent="0.3">
      <c r="A183" s="2506" t="s">
        <v>93</v>
      </c>
      <c r="B183" s="2507"/>
      <c r="C183" s="2508"/>
      <c r="D183" s="73"/>
      <c r="E183" s="73" t="s">
        <v>81</v>
      </c>
      <c r="G183" s="1322"/>
      <c r="H183" s="1322"/>
      <c r="I183" s="10"/>
      <c r="J183" s="10"/>
    </row>
    <row r="184" spans="1:14" ht="15" customHeight="1" x14ac:dyDescent="0.25">
      <c r="A184" s="2486"/>
      <c r="B184" s="2487"/>
      <c r="C184" s="2488"/>
      <c r="D184" s="233"/>
      <c r="E184" s="433"/>
      <c r="G184" s="1322"/>
      <c r="H184" s="1322"/>
      <c r="I184" s="10"/>
      <c r="J184" s="10"/>
    </row>
    <row r="185" spans="1:14" ht="15" customHeight="1" x14ac:dyDescent="0.25">
      <c r="A185" s="2489"/>
      <c r="B185" s="2490"/>
      <c r="C185" s="2491"/>
      <c r="D185" s="233"/>
      <c r="E185" s="433"/>
      <c r="G185" s="1322"/>
      <c r="H185" s="1322"/>
      <c r="I185" s="10"/>
      <c r="J185" s="10"/>
    </row>
    <row r="186" spans="1:14" ht="15" customHeight="1" x14ac:dyDescent="0.25">
      <c r="A186" s="2489"/>
      <c r="B186" s="2490"/>
      <c r="C186" s="2491"/>
      <c r="D186" s="211"/>
      <c r="E186" s="434"/>
      <c r="G186" s="1322"/>
      <c r="H186" s="1322"/>
      <c r="I186" s="10"/>
      <c r="J186" s="10"/>
    </row>
    <row r="187" spans="1:14" ht="15" customHeight="1" thickBot="1" x14ac:dyDescent="0.3">
      <c r="A187" s="2492"/>
      <c r="B187" s="2493"/>
      <c r="C187" s="2494"/>
      <c r="D187" s="235"/>
      <c r="E187" s="435"/>
      <c r="G187" s="1322"/>
      <c r="H187" s="1322"/>
      <c r="I187" s="10"/>
      <c r="J187" s="10"/>
    </row>
    <row r="188" spans="1:14" ht="15" customHeight="1" thickBot="1" x14ac:dyDescent="0.3">
      <c r="A188" s="2497" t="s">
        <v>94</v>
      </c>
      <c r="B188" s="2498"/>
      <c r="C188" s="2499"/>
      <c r="D188" s="33"/>
      <c r="E188" s="436"/>
      <c r="I188" s="10"/>
      <c r="J188" s="10"/>
    </row>
    <row r="189" spans="1:14" ht="15" customHeight="1" thickBot="1" x14ac:dyDescent="0.3">
      <c r="A189" s="2500" t="s">
        <v>253</v>
      </c>
      <c r="B189" s="2501"/>
      <c r="C189" s="2502"/>
      <c r="D189" s="33"/>
      <c r="E189" s="1322" t="s">
        <v>294</v>
      </c>
      <c r="I189" s="10"/>
      <c r="J189" s="10"/>
    </row>
    <row r="190" spans="1:14" ht="15" customHeight="1" thickBot="1" x14ac:dyDescent="0.3">
      <c r="E190" s="1322"/>
      <c r="I190" s="10"/>
      <c r="J190" s="10"/>
    </row>
    <row r="191" spans="1:14" ht="15.95" customHeight="1" thickBot="1" x14ac:dyDescent="0.35">
      <c r="A191" s="1304" t="s">
        <v>560</v>
      </c>
      <c r="B191" s="1305"/>
      <c r="C191" s="157"/>
      <c r="D191" s="157"/>
      <c r="E191" s="157"/>
      <c r="F191" s="157"/>
      <c r="G191" s="321"/>
      <c r="H191" s="321"/>
      <c r="I191" s="320"/>
      <c r="J191" s="33"/>
      <c r="K191" s="162"/>
    </row>
    <row r="192" spans="1:14" ht="5.0999999999999996" customHeight="1" x14ac:dyDescent="0.25">
      <c r="A192" s="2495"/>
      <c r="B192" s="2495"/>
      <c r="C192" s="2495"/>
      <c r="D192" s="2495"/>
      <c r="E192" s="2495"/>
      <c r="F192" s="2495"/>
      <c r="G192" s="2495"/>
      <c r="H192" s="2495"/>
      <c r="I192" s="2495"/>
      <c r="J192" s="2495"/>
      <c r="K192" s="2495"/>
      <c r="L192" s="2495"/>
    </row>
    <row r="193" spans="1:16" ht="21.95" customHeight="1" x14ac:dyDescent="0.25">
      <c r="A193" s="2496" t="s">
        <v>561</v>
      </c>
      <c r="B193" s="2496"/>
      <c r="C193" s="2496"/>
      <c r="D193" s="2496"/>
      <c r="E193" s="2496"/>
      <c r="F193" s="2496"/>
      <c r="G193" s="2496"/>
      <c r="H193" s="2496"/>
      <c r="I193" s="2496"/>
      <c r="J193" s="2496"/>
      <c r="K193" s="2496"/>
    </row>
    <row r="194" spans="1:16" ht="15" customHeight="1" x14ac:dyDescent="0.25">
      <c r="J194" s="598"/>
      <c r="K194" s="162"/>
    </row>
    <row r="195" spans="1:16" ht="15.95" customHeight="1" thickBot="1" x14ac:dyDescent="0.3">
      <c r="A195" s="258" t="s">
        <v>129</v>
      </c>
      <c r="B195" s="258"/>
      <c r="C195" s="15"/>
      <c r="D195" s="15"/>
      <c r="E195" s="15"/>
      <c r="K195" s="162"/>
    </row>
    <row r="196" spans="1:16" ht="15.95" customHeight="1" x14ac:dyDescent="0.25">
      <c r="A196" s="387" t="s">
        <v>150</v>
      </c>
      <c r="B196" s="388"/>
      <c r="C196" s="388"/>
      <c r="D196" s="389"/>
      <c r="E196" s="1341" t="s">
        <v>266</v>
      </c>
      <c r="G196" s="1322"/>
      <c r="H196" s="1322"/>
      <c r="K196" s="162"/>
    </row>
    <row r="197" spans="1:16" ht="15.95" customHeight="1" thickBot="1" x14ac:dyDescent="0.3">
      <c r="A197" s="385" t="s">
        <v>128</v>
      </c>
      <c r="B197" s="546"/>
      <c r="C197" s="386"/>
      <c r="D197" s="37"/>
      <c r="E197" s="599" t="s">
        <v>702</v>
      </c>
      <c r="F197" s="600"/>
      <c r="G197" s="601"/>
      <c r="H197" s="601"/>
      <c r="I197" s="600"/>
      <c r="J197" s="600"/>
      <c r="K197" s="602"/>
    </row>
    <row r="198" spans="1:16" ht="15.75" thickBot="1" x14ac:dyDescent="0.3">
      <c r="A198" s="1309" t="s">
        <v>95</v>
      </c>
      <c r="B198" s="1310"/>
      <c r="C198" s="1335"/>
      <c r="D198" s="73" t="s">
        <v>71</v>
      </c>
      <c r="E198" s="73" t="s">
        <v>81</v>
      </c>
      <c r="G198" s="1308" t="str">
        <f>IF((I197)&gt;(J191),O198,P198)</f>
        <v xml:space="preserve">  </v>
      </c>
      <c r="P198" s="1307" t="s">
        <v>165</v>
      </c>
    </row>
    <row r="199" spans="1:16" x14ac:dyDescent="0.25">
      <c r="A199" s="2486"/>
      <c r="B199" s="2487"/>
      <c r="C199" s="2488"/>
      <c r="D199" s="233"/>
      <c r="E199" s="433"/>
    </row>
    <row r="200" spans="1:16" x14ac:dyDescent="0.25">
      <c r="A200" s="2489"/>
      <c r="B200" s="2490"/>
      <c r="C200" s="2491"/>
      <c r="D200" s="211"/>
      <c r="E200" s="434"/>
    </row>
    <row r="201" spans="1:16" x14ac:dyDescent="0.25">
      <c r="A201" s="2489"/>
      <c r="B201" s="2490"/>
      <c r="C201" s="2491"/>
      <c r="D201" s="211"/>
      <c r="E201" s="434"/>
      <c r="K201" s="162"/>
    </row>
    <row r="202" spans="1:16" ht="15.75" thickBot="1" x14ac:dyDescent="0.3">
      <c r="A202" s="2492"/>
      <c r="B202" s="2493"/>
      <c r="C202" s="2494"/>
      <c r="D202" s="235"/>
      <c r="E202" s="603"/>
      <c r="K202" s="162"/>
    </row>
    <row r="203" spans="1:16" ht="18" customHeight="1" thickBot="1" x14ac:dyDescent="0.3">
      <c r="A203" s="1330" t="s">
        <v>96</v>
      </c>
      <c r="B203" s="1331"/>
      <c r="C203" s="1331"/>
      <c r="D203" s="33"/>
      <c r="K203" s="162"/>
    </row>
    <row r="204" spans="1:16" ht="15.95" customHeight="1" thickBot="1" x14ac:dyDescent="0.35">
      <c r="A204" s="446" t="s">
        <v>130</v>
      </c>
      <c r="B204" s="547"/>
      <c r="C204" s="307"/>
      <c r="D204" s="447"/>
      <c r="E204" s="1322" t="s">
        <v>295</v>
      </c>
      <c r="G204" s="1341"/>
      <c r="H204" s="1341"/>
      <c r="K204" s="162"/>
    </row>
    <row r="205" spans="1:16" ht="15.95" customHeight="1" thickBot="1" x14ac:dyDescent="0.3">
      <c r="E205" s="1307"/>
      <c r="G205" s="1341"/>
      <c r="H205" s="1341"/>
      <c r="K205" s="162"/>
    </row>
    <row r="206" spans="1:16" ht="15.95" customHeight="1" thickBot="1" x14ac:dyDescent="0.3">
      <c r="A206" s="172" t="s">
        <v>260</v>
      </c>
      <c r="B206" s="173"/>
      <c r="C206" s="173"/>
      <c r="D206" s="202"/>
      <c r="E206" s="173"/>
      <c r="F206" s="173"/>
      <c r="G206" s="205"/>
      <c r="H206" s="205"/>
      <c r="I206" s="1305"/>
      <c r="J206" s="191"/>
      <c r="K206" s="162"/>
    </row>
    <row r="207" spans="1:16" ht="15.95" customHeight="1" x14ac:dyDescent="0.25">
      <c r="A207" s="51" t="s">
        <v>163</v>
      </c>
      <c r="B207" s="51"/>
      <c r="C207" s="1340"/>
      <c r="D207" s="1336"/>
      <c r="E207" s="11"/>
      <c r="J207" s="10"/>
      <c r="K207" s="162"/>
    </row>
    <row r="208" spans="1:16" ht="15.95" customHeight="1" x14ac:dyDescent="0.25">
      <c r="E208" s="1307"/>
      <c r="G208" s="1341"/>
      <c r="H208" s="1341"/>
      <c r="K208" s="162"/>
    </row>
    <row r="209" spans="1:22" ht="15.95" customHeight="1" thickBot="1" x14ac:dyDescent="0.3">
      <c r="A209" s="258" t="s">
        <v>221</v>
      </c>
      <c r="B209" s="258"/>
      <c r="K209" s="162"/>
    </row>
    <row r="210" spans="1:22" ht="15.95" customHeight="1" thickBot="1" x14ac:dyDescent="0.3">
      <c r="A210" s="319" t="s">
        <v>213</v>
      </c>
      <c r="B210" s="318"/>
      <c r="C210" s="318"/>
      <c r="D210" s="33"/>
      <c r="E210" s="1308" t="s">
        <v>235</v>
      </c>
      <c r="G210" s="151" t="s">
        <v>232</v>
      </c>
      <c r="H210" s="151"/>
      <c r="K210" s="162"/>
    </row>
    <row r="211" spans="1:22" ht="15.95" customHeight="1" x14ac:dyDescent="0.25">
      <c r="A211" s="317" t="s">
        <v>112</v>
      </c>
      <c r="B211" s="548"/>
      <c r="C211" s="316"/>
      <c r="D211" s="58"/>
      <c r="E211" s="1308" t="s">
        <v>235</v>
      </c>
      <c r="G211" s="151" t="s">
        <v>151</v>
      </c>
      <c r="H211" s="151"/>
      <c r="K211" s="162"/>
    </row>
    <row r="212" spans="1:22" ht="15.95" customHeight="1" thickBot="1" x14ac:dyDescent="0.3">
      <c r="A212" s="315" t="s">
        <v>113</v>
      </c>
      <c r="B212" s="549"/>
      <c r="C212" s="314"/>
      <c r="D212" s="257"/>
      <c r="E212" s="1308" t="s">
        <v>235</v>
      </c>
      <c r="G212" s="151" t="s">
        <v>232</v>
      </c>
      <c r="H212" s="151"/>
      <c r="K212" s="162"/>
    </row>
    <row r="213" spans="1:22" ht="15.95" customHeight="1" thickBot="1" x14ac:dyDescent="0.3">
      <c r="A213" s="1309" t="s">
        <v>212</v>
      </c>
      <c r="B213" s="1310"/>
      <c r="C213" s="1335"/>
      <c r="D213" s="73" t="s">
        <v>71</v>
      </c>
      <c r="E213" s="73" t="s">
        <v>81</v>
      </c>
      <c r="K213" s="162"/>
    </row>
    <row r="214" spans="1:22" ht="15.95" customHeight="1" x14ac:dyDescent="0.25">
      <c r="A214" s="2486"/>
      <c r="B214" s="2487"/>
      <c r="C214" s="2488"/>
      <c r="D214" s="233"/>
      <c r="E214" s="395"/>
      <c r="K214" s="162"/>
    </row>
    <row r="215" spans="1:22" ht="15.95" customHeight="1" x14ac:dyDescent="0.25">
      <c r="A215" s="2489"/>
      <c r="B215" s="2490"/>
      <c r="C215" s="2491"/>
      <c r="D215" s="233"/>
      <c r="E215" s="395"/>
      <c r="K215" s="162"/>
    </row>
    <row r="216" spans="1:22" ht="15.95" customHeight="1" x14ac:dyDescent="0.25">
      <c r="A216" s="2489"/>
      <c r="B216" s="2490"/>
      <c r="C216" s="2491"/>
      <c r="D216" s="233"/>
      <c r="E216" s="395"/>
      <c r="K216" s="162"/>
    </row>
    <row r="217" spans="1:22" ht="15.95" customHeight="1" thickBot="1" x14ac:dyDescent="0.3">
      <c r="A217" s="2492"/>
      <c r="B217" s="2493"/>
      <c r="C217" s="2494"/>
      <c r="D217" s="442"/>
      <c r="E217" s="443"/>
      <c r="K217" s="162"/>
    </row>
    <row r="218" spans="1:22" ht="15.95" customHeight="1" thickBot="1" x14ac:dyDescent="0.3">
      <c r="A218" s="444" t="s">
        <v>237</v>
      </c>
      <c r="B218" s="550"/>
      <c r="C218" s="313"/>
      <c r="D218" s="33"/>
      <c r="E218" s="1307"/>
      <c r="K218" s="162"/>
    </row>
    <row r="219" spans="1:22" ht="15.95" customHeight="1" thickBot="1" x14ac:dyDescent="0.35">
      <c r="A219" s="440" t="s">
        <v>236</v>
      </c>
      <c r="B219" s="551"/>
      <c r="C219" s="312"/>
      <c r="D219" s="445"/>
      <c r="E219" s="1322" t="s">
        <v>298</v>
      </c>
      <c r="G219" s="1341"/>
      <c r="H219" s="1341"/>
      <c r="K219" s="162"/>
    </row>
    <row r="220" spans="1:22" ht="15.95" customHeight="1" thickBot="1" x14ac:dyDescent="0.3">
      <c r="E220" s="1307"/>
      <c r="G220" s="1341"/>
      <c r="H220" s="1341"/>
      <c r="K220" s="162"/>
    </row>
    <row r="221" spans="1:22" ht="15.95" customHeight="1" thickBot="1" x14ac:dyDescent="0.3">
      <c r="A221" s="322" t="s">
        <v>204</v>
      </c>
      <c r="B221" s="552"/>
      <c r="C221" s="1305"/>
      <c r="D221" s="1305"/>
      <c r="E221" s="1305"/>
      <c r="F221" s="1305"/>
      <c r="G221" s="1305"/>
      <c r="H221" s="1305"/>
      <c r="I221" s="1306"/>
      <c r="J221" s="381"/>
      <c r="K221" s="162"/>
    </row>
    <row r="222" spans="1:22" ht="15.95" customHeight="1" thickBot="1" x14ac:dyDescent="0.3">
      <c r="G222" s="151"/>
      <c r="H222" s="151"/>
      <c r="K222" s="162"/>
    </row>
    <row r="223" spans="1:22" ht="16.5" thickBot="1" x14ac:dyDescent="0.3">
      <c r="A223" s="322" t="s">
        <v>205</v>
      </c>
      <c r="B223" s="552"/>
      <c r="C223" s="1305"/>
      <c r="D223" s="1305"/>
      <c r="E223" s="1305"/>
      <c r="F223" s="1305"/>
      <c r="G223" s="1305"/>
      <c r="H223" s="1305"/>
      <c r="I223" s="1306"/>
      <c r="J223" s="383"/>
      <c r="K223" s="302"/>
      <c r="L223" s="377"/>
      <c r="M223" s="1308" t="s">
        <v>202</v>
      </c>
      <c r="U223" s="382" t="s">
        <v>206</v>
      </c>
      <c r="V223" s="303" t="s">
        <v>83</v>
      </c>
    </row>
    <row r="257" spans="3:5" x14ac:dyDescent="0.25">
      <c r="C257" s="1336"/>
      <c r="D257" s="1336"/>
      <c r="E257" s="1336"/>
    </row>
    <row r="258" spans="3:5" x14ac:dyDescent="0.25">
      <c r="C258" s="1336"/>
      <c r="D258" s="1336"/>
      <c r="E258" s="1336"/>
    </row>
    <row r="259" spans="3:5" x14ac:dyDescent="0.25">
      <c r="C259" s="1336"/>
      <c r="D259" s="1336"/>
      <c r="E259" s="1336"/>
    </row>
    <row r="260" spans="3:5" x14ac:dyDescent="0.25">
      <c r="C260" s="1336"/>
      <c r="D260" s="1336"/>
      <c r="E260" s="1336"/>
    </row>
    <row r="261" spans="3:5" x14ac:dyDescent="0.25">
      <c r="C261" s="1336"/>
      <c r="D261" s="1336"/>
      <c r="E261" s="1336"/>
    </row>
    <row r="262" spans="3:5" x14ac:dyDescent="0.25">
      <c r="C262" s="1336"/>
      <c r="D262" s="1336"/>
      <c r="E262" s="1336"/>
    </row>
  </sheetData>
  <sheetProtection selectLockedCells="1"/>
  <mergeCells count="135">
    <mergeCell ref="B4:K4"/>
    <mergeCell ref="B5:K5"/>
    <mergeCell ref="C8:E8"/>
    <mergeCell ref="A34:B34"/>
    <mergeCell ref="G34:K34"/>
    <mergeCell ref="A35:B35"/>
    <mergeCell ref="G35:K35"/>
    <mergeCell ref="A36:B36"/>
    <mergeCell ref="G36:K36"/>
    <mergeCell ref="A31:B31"/>
    <mergeCell ref="G31:K31"/>
    <mergeCell ref="A32:B32"/>
    <mergeCell ref="G32:K32"/>
    <mergeCell ref="A33:B33"/>
    <mergeCell ref="G33:K33"/>
    <mergeCell ref="A55:B55"/>
    <mergeCell ref="G55:H55"/>
    <mergeCell ref="A56:B56"/>
    <mergeCell ref="G56:H56"/>
    <mergeCell ref="A57:B57"/>
    <mergeCell ref="G57:H57"/>
    <mergeCell ref="G14:J14"/>
    <mergeCell ref="A44:B44"/>
    <mergeCell ref="A45:B45"/>
    <mergeCell ref="A46:B46"/>
    <mergeCell ref="A47:B47"/>
    <mergeCell ref="A48:B48"/>
    <mergeCell ref="A69:J69"/>
    <mergeCell ref="A75:B75"/>
    <mergeCell ref="G75:K75"/>
    <mergeCell ref="A76:B76"/>
    <mergeCell ref="G76:K76"/>
    <mergeCell ref="A77:B77"/>
    <mergeCell ref="G77:K77"/>
    <mergeCell ref="A37:B37"/>
    <mergeCell ref="G37:K37"/>
    <mergeCell ref="A38:B38"/>
    <mergeCell ref="A40:J40"/>
    <mergeCell ref="J66:K66"/>
    <mergeCell ref="A49:B49"/>
    <mergeCell ref="A50:B50"/>
    <mergeCell ref="A51:B51"/>
    <mergeCell ref="A52:B52"/>
    <mergeCell ref="A53:B53"/>
    <mergeCell ref="A54:B54"/>
    <mergeCell ref="A63:J63"/>
    <mergeCell ref="A60:B60"/>
    <mergeCell ref="A58:B58"/>
    <mergeCell ref="G58:H58"/>
    <mergeCell ref="A59:B59"/>
    <mergeCell ref="G54:H54"/>
    <mergeCell ref="A81:B81"/>
    <mergeCell ref="G81:K81"/>
    <mergeCell ref="A82:B82"/>
    <mergeCell ref="G82:K82"/>
    <mergeCell ref="A83:B83"/>
    <mergeCell ref="G83:K83"/>
    <mergeCell ref="A78:B78"/>
    <mergeCell ref="G78:K78"/>
    <mergeCell ref="A79:B79"/>
    <mergeCell ref="G79:K79"/>
    <mergeCell ref="A80:B80"/>
    <mergeCell ref="G80:K80"/>
    <mergeCell ref="G87:K87"/>
    <mergeCell ref="G88:K88"/>
    <mergeCell ref="G89:K89"/>
    <mergeCell ref="G90:K90"/>
    <mergeCell ref="G91:K91"/>
    <mergeCell ref="A92:B92"/>
    <mergeCell ref="G92:K92"/>
    <mergeCell ref="A84:B84"/>
    <mergeCell ref="G84:K84"/>
    <mergeCell ref="A85:B85"/>
    <mergeCell ref="G85:K85"/>
    <mergeCell ref="A86:B86"/>
    <mergeCell ref="G86:K86"/>
    <mergeCell ref="G96:K96"/>
    <mergeCell ref="G97:K97"/>
    <mergeCell ref="G98:K98"/>
    <mergeCell ref="A99:B99"/>
    <mergeCell ref="G99:K99"/>
    <mergeCell ref="A100:B100"/>
    <mergeCell ref="G100:K100"/>
    <mergeCell ref="A93:B93"/>
    <mergeCell ref="G93:K93"/>
    <mergeCell ref="A94:B94"/>
    <mergeCell ref="G94:K94"/>
    <mergeCell ref="A95:B95"/>
    <mergeCell ref="G95:K95"/>
    <mergeCell ref="A104:B104"/>
    <mergeCell ref="G104:K104"/>
    <mergeCell ref="A105:B105"/>
    <mergeCell ref="G105:K105"/>
    <mergeCell ref="A106:B106"/>
    <mergeCell ref="G106:K106"/>
    <mergeCell ref="A101:B101"/>
    <mergeCell ref="G101:K101"/>
    <mergeCell ref="A102:B102"/>
    <mergeCell ref="G102:K102"/>
    <mergeCell ref="A103:B103"/>
    <mergeCell ref="G103:K103"/>
    <mergeCell ref="A136:B136"/>
    <mergeCell ref="J169:K169"/>
    <mergeCell ref="A178:C178"/>
    <mergeCell ref="A179:C179"/>
    <mergeCell ref="A107:B107"/>
    <mergeCell ref="G107:K107"/>
    <mergeCell ref="J122:K122"/>
    <mergeCell ref="A131:B131"/>
    <mergeCell ref="A132:B132"/>
    <mergeCell ref="A133:B133"/>
    <mergeCell ref="A216:C216"/>
    <mergeCell ref="A217:C217"/>
    <mergeCell ref="B6:J6"/>
    <mergeCell ref="B7:J7"/>
    <mergeCell ref="A199:C199"/>
    <mergeCell ref="A200:C200"/>
    <mergeCell ref="A201:C201"/>
    <mergeCell ref="A202:C202"/>
    <mergeCell ref="A214:C214"/>
    <mergeCell ref="A215:C215"/>
    <mergeCell ref="A186:C186"/>
    <mergeCell ref="A187:C187"/>
    <mergeCell ref="A188:C188"/>
    <mergeCell ref="A189:C189"/>
    <mergeCell ref="A192:L192"/>
    <mergeCell ref="A193:K193"/>
    <mergeCell ref="A180:C180"/>
    <mergeCell ref="A181:C181"/>
    <mergeCell ref="A182:C182"/>
    <mergeCell ref="A183:C183"/>
    <mergeCell ref="A184:C184"/>
    <mergeCell ref="A185:C185"/>
    <mergeCell ref="A134:B134"/>
    <mergeCell ref="A135:B135"/>
  </mergeCells>
  <pageMargins left="0.25" right="0.25" top="0.25" bottom="0.25" header="0.25" footer="0.25"/>
  <pageSetup scale="81" fitToHeight="0" orientation="portrait" r:id="rId1"/>
  <rowBreaks count="3" manualBreakCount="3">
    <brk id="65" max="16383" man="1"/>
    <brk id="121" max="16383" man="1"/>
    <brk id="168" max="16383" man="1"/>
  </rowBreaks>
  <colBreaks count="2" manualBreakCount="2">
    <brk id="11" max="1048575" man="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E85C-A2A7-456D-B9B4-D0ABB4549191}">
  <sheetPr>
    <pageSetUpPr fitToPage="1"/>
  </sheetPr>
  <dimension ref="A1:V400"/>
  <sheetViews>
    <sheetView topLeftCell="A171" zoomScaleNormal="100" workbookViewId="0">
      <selection activeCell="P75" sqref="P75"/>
    </sheetView>
  </sheetViews>
  <sheetFormatPr defaultRowHeight="15" x14ac:dyDescent="0.25"/>
  <cols>
    <col min="1" max="5" width="10.7109375" style="1257" customWidth="1"/>
    <col min="6" max="6" width="0.85546875" style="1257" customWidth="1"/>
    <col min="7" max="11" width="10.7109375" style="1257" customWidth="1"/>
    <col min="12" max="12" width="5.7109375" style="1257" customWidth="1"/>
    <col min="13" max="16" width="10.7109375" style="1257" customWidth="1"/>
    <col min="17" max="16384" width="9.140625" style="1257"/>
  </cols>
  <sheetData>
    <row r="1" spans="1:12" ht="18.75" x14ac:dyDescent="0.3">
      <c r="A1" s="164"/>
      <c r="B1" s="164"/>
      <c r="C1" s="166"/>
      <c r="D1" s="166"/>
      <c r="E1" s="167" t="s">
        <v>152</v>
      </c>
    </row>
    <row r="2" spans="1:12" ht="9.9499999999999993" customHeight="1" x14ac:dyDescent="0.3">
      <c r="A2" s="164"/>
      <c r="B2" s="164"/>
      <c r="C2" s="166"/>
      <c r="D2" s="166"/>
      <c r="E2" s="167"/>
    </row>
    <row r="3" spans="1:12" ht="18.75" x14ac:dyDescent="0.3">
      <c r="A3" s="164"/>
      <c r="B3" s="2587" t="s">
        <v>699</v>
      </c>
      <c r="C3" s="2587"/>
      <c r="D3" s="2587"/>
      <c r="E3" s="2587"/>
      <c r="F3" s="2587"/>
      <c r="G3" s="2587"/>
      <c r="H3" s="2587"/>
      <c r="I3" s="2587"/>
      <c r="J3" s="2587"/>
      <c r="K3" s="2587"/>
      <c r="L3" s="2587"/>
    </row>
    <row r="4" spans="1:12" ht="18.75" x14ac:dyDescent="0.3">
      <c r="A4" s="164"/>
      <c r="B4" s="2495" t="s">
        <v>207</v>
      </c>
      <c r="C4" s="2495"/>
      <c r="D4" s="2495"/>
      <c r="E4" s="2495"/>
      <c r="F4" s="2495"/>
      <c r="G4" s="2495"/>
      <c r="H4" s="2495"/>
      <c r="I4" s="2495"/>
      <c r="J4" s="2495"/>
      <c r="K4" s="2495"/>
    </row>
    <row r="5" spans="1:12" x14ac:dyDescent="0.25">
      <c r="B5" s="2495" t="s">
        <v>700</v>
      </c>
      <c r="C5" s="2495"/>
      <c r="D5" s="2495"/>
      <c r="E5" s="2495"/>
      <c r="F5" s="2495"/>
      <c r="G5" s="2495"/>
      <c r="H5" s="2495"/>
      <c r="I5" s="2495"/>
      <c r="J5" s="2495"/>
      <c r="K5" s="2495"/>
    </row>
    <row r="6" spans="1:12" ht="5.0999999999999996" customHeight="1" x14ac:dyDescent="0.25"/>
    <row r="8" spans="1:12" ht="5.0999999999999996" customHeight="1" x14ac:dyDescent="0.25"/>
    <row r="9" spans="1:12" ht="19.5" thickBot="1" x14ac:dyDescent="0.35">
      <c r="A9" s="164" t="s">
        <v>59</v>
      </c>
      <c r="B9" s="164"/>
      <c r="C9" s="2588"/>
      <c r="D9" s="2588"/>
      <c r="E9" s="2588"/>
      <c r="F9" s="18"/>
      <c r="G9" s="168">
        <v>2019</v>
      </c>
      <c r="H9" s="168"/>
      <c r="K9" s="162"/>
    </row>
    <row r="10" spans="1:12" ht="19.5" thickBot="1" x14ac:dyDescent="0.35">
      <c r="A10" s="164"/>
      <c r="B10" s="164"/>
      <c r="C10" s="171"/>
      <c r="D10" s="166"/>
      <c r="E10" s="166"/>
      <c r="F10" s="18"/>
      <c r="G10" s="168"/>
      <c r="H10" s="168"/>
      <c r="K10" s="162"/>
    </row>
    <row r="11" spans="1:12" ht="16.5" thickBot="1" x14ac:dyDescent="0.3">
      <c r="A11" s="172" t="s">
        <v>201</v>
      </c>
      <c r="B11" s="173"/>
      <c r="C11" s="173"/>
      <c r="D11" s="375"/>
      <c r="E11" s="173"/>
      <c r="F11" s="173"/>
      <c r="G11" s="492"/>
      <c r="H11" s="492"/>
      <c r="I11" s="1281" t="s">
        <v>203</v>
      </c>
      <c r="J11" s="174"/>
      <c r="K11" s="162"/>
    </row>
    <row r="12" spans="1:12" s="1299" customFormat="1" ht="16.5" thickBot="1" x14ac:dyDescent="0.3">
      <c r="A12"/>
      <c r="B12"/>
      <c r="C12"/>
      <c r="D12"/>
      <c r="E12"/>
      <c r="F12"/>
      <c r="G12"/>
      <c r="H12"/>
      <c r="I12"/>
      <c r="J12" s="1344"/>
      <c r="K12" s="162"/>
    </row>
    <row r="13" spans="1:12" ht="19.5" thickBot="1" x14ac:dyDescent="0.3">
      <c r="A13" s="1346" t="s">
        <v>701</v>
      </c>
      <c r="B13" s="1347"/>
      <c r="C13" s="1348"/>
      <c r="D13" s="1349" t="s">
        <v>86</v>
      </c>
      <c r="E13" s="1350"/>
      <c r="F13" s="175"/>
      <c r="G13" s="176"/>
      <c r="H13" s="176"/>
      <c r="I13" s="177"/>
      <c r="K13" s="162"/>
    </row>
    <row r="14" spans="1:12" s="1299" customFormat="1" ht="19.5" thickBot="1" x14ac:dyDescent="0.3">
      <c r="A14"/>
      <c r="B14"/>
      <c r="C14"/>
      <c r="D14"/>
      <c r="E14" s="1345"/>
      <c r="F14" s="175"/>
      <c r="G14" s="176"/>
      <c r="H14" s="176"/>
      <c r="I14" s="177"/>
      <c r="K14" s="162"/>
    </row>
    <row r="15" spans="1:12" ht="16.5" thickBot="1" x14ac:dyDescent="0.3">
      <c r="A15" s="172" t="s">
        <v>159</v>
      </c>
      <c r="B15" s="173"/>
      <c r="C15" s="173"/>
      <c r="D15" s="173"/>
      <c r="E15" s="173"/>
      <c r="F15" s="173"/>
      <c r="G15" s="205"/>
      <c r="H15" s="205"/>
      <c r="I15" s="1255"/>
      <c r="J15" s="174"/>
      <c r="K15" s="162"/>
    </row>
    <row r="16" spans="1:12" s="1299" customFormat="1" ht="16.5" thickBot="1" x14ac:dyDescent="0.3">
      <c r="A16"/>
      <c r="B16"/>
      <c r="C16"/>
      <c r="D16"/>
      <c r="E16"/>
      <c r="F16"/>
      <c r="G16"/>
      <c r="H16"/>
      <c r="I16"/>
      <c r="J16" s="1344"/>
      <c r="K16" s="162"/>
    </row>
    <row r="17" spans="1:11" x14ac:dyDescent="0.25">
      <c r="A17" s="1351" t="s">
        <v>219</v>
      </c>
      <c r="B17" s="1352"/>
      <c r="C17" s="1352"/>
      <c r="D17" s="1353"/>
      <c r="E17" s="181"/>
      <c r="F17" s="177"/>
      <c r="G17" s="182"/>
      <c r="H17" s="182"/>
      <c r="I17" s="177"/>
      <c r="J17" s="177"/>
      <c r="K17" s="183"/>
    </row>
    <row r="18" spans="1:11" x14ac:dyDescent="0.25">
      <c r="A18" s="184" t="s">
        <v>97</v>
      </c>
      <c r="B18" s="1354"/>
      <c r="C18" s="1355"/>
      <c r="D18" s="185"/>
      <c r="E18" s="181"/>
      <c r="F18" s="177"/>
      <c r="G18" s="182"/>
      <c r="H18" s="182"/>
      <c r="I18" s="177"/>
      <c r="J18" s="177"/>
      <c r="K18" s="183"/>
    </row>
    <row r="19" spans="1:11" ht="15.75" thickBot="1" x14ac:dyDescent="0.3">
      <c r="A19" s="1356" t="s">
        <v>98</v>
      </c>
      <c r="B19" s="1357"/>
      <c r="C19" s="1358"/>
      <c r="D19" s="1359"/>
      <c r="E19" s="181"/>
      <c r="F19" s="177"/>
      <c r="G19" s="182"/>
      <c r="H19" s="182"/>
      <c r="I19" s="177"/>
      <c r="J19" s="177"/>
      <c r="K19" s="183"/>
    </row>
    <row r="20" spans="1:11" ht="16.5" thickBot="1" x14ac:dyDescent="0.3">
      <c r="A20" s="188" t="s">
        <v>218</v>
      </c>
      <c r="B20" s="189"/>
      <c r="C20" s="189"/>
      <c r="D20" s="190" t="s">
        <v>85</v>
      </c>
      <c r="E20" s="191"/>
      <c r="F20" s="177"/>
      <c r="G20" s="182"/>
      <c r="H20" s="182"/>
      <c r="I20" s="177"/>
      <c r="J20" s="177"/>
      <c r="K20" s="183"/>
    </row>
    <row r="21" spans="1:11" s="1299" customFormat="1" ht="15.75" thickBot="1" x14ac:dyDescent="0.3">
      <c r="A21"/>
      <c r="B21"/>
      <c r="C21"/>
      <c r="D21"/>
      <c r="E21"/>
      <c r="F21" s="177"/>
      <c r="G21" s="182"/>
      <c r="H21" s="182"/>
      <c r="I21" s="177"/>
      <c r="J21" s="177"/>
      <c r="K21" s="183"/>
    </row>
    <row r="22" spans="1:11" x14ac:dyDescent="0.25">
      <c r="A22" s="1360" t="s">
        <v>160</v>
      </c>
      <c r="B22" s="1361"/>
      <c r="C22" s="1362"/>
      <c r="D22" s="1363"/>
      <c r="E22" s="181"/>
      <c r="F22" s="177"/>
      <c r="G22" s="182"/>
      <c r="H22" s="182"/>
      <c r="I22" s="177"/>
      <c r="J22" s="177"/>
      <c r="K22" s="183"/>
    </row>
    <row r="23" spans="1:11" x14ac:dyDescent="0.25">
      <c r="A23" s="374" t="s">
        <v>45</v>
      </c>
      <c r="B23" s="1364"/>
      <c r="C23" s="1355"/>
      <c r="D23" s="185"/>
      <c r="E23" s="181"/>
      <c r="F23" s="177"/>
      <c r="G23" s="182"/>
      <c r="H23" s="182"/>
      <c r="I23" s="177"/>
      <c r="J23" s="177"/>
      <c r="K23" s="183"/>
    </row>
    <row r="24" spans="1:11" x14ac:dyDescent="0.25">
      <c r="A24" s="373" t="s">
        <v>155</v>
      </c>
      <c r="B24" s="1365"/>
      <c r="C24" s="1366"/>
      <c r="D24" s="185"/>
      <c r="E24" s="181"/>
      <c r="F24" s="177"/>
      <c r="G24" s="182"/>
      <c r="H24" s="182"/>
      <c r="I24" s="177"/>
      <c r="J24" s="177"/>
      <c r="K24" s="183"/>
    </row>
    <row r="25" spans="1:11" x14ac:dyDescent="0.25">
      <c r="A25" s="372" t="s">
        <v>56</v>
      </c>
      <c r="B25" s="1367"/>
      <c r="C25" s="1368"/>
      <c r="D25" s="185"/>
      <c r="E25" s="181"/>
      <c r="F25" s="177"/>
      <c r="G25" s="182"/>
      <c r="H25" s="182"/>
      <c r="I25" s="177"/>
      <c r="J25" s="177"/>
      <c r="K25" s="183"/>
    </row>
    <row r="26" spans="1:11" x14ac:dyDescent="0.25">
      <c r="A26" s="370" t="s">
        <v>210</v>
      </c>
      <c r="B26" s="1369"/>
      <c r="C26" s="1370"/>
      <c r="D26" s="185"/>
      <c r="E26" s="181"/>
      <c r="F26" s="177"/>
      <c r="G26" s="182"/>
      <c r="H26" s="182"/>
      <c r="I26" s="177"/>
      <c r="J26" s="177"/>
      <c r="K26" s="183"/>
    </row>
    <row r="27" spans="1:11" x14ac:dyDescent="0.25">
      <c r="A27" s="368" t="s">
        <v>156</v>
      </c>
      <c r="B27" s="1371"/>
      <c r="C27" s="1372"/>
      <c r="D27" s="185"/>
      <c r="E27" s="181"/>
      <c r="F27" s="177"/>
      <c r="G27" s="182"/>
      <c r="H27" s="182"/>
      <c r="I27" s="177"/>
      <c r="J27" s="177"/>
      <c r="K27" s="183"/>
    </row>
    <row r="28" spans="1:11" ht="15.75" thickBot="1" x14ac:dyDescent="0.3">
      <c r="A28" s="366" t="s">
        <v>157</v>
      </c>
      <c r="B28" s="510"/>
      <c r="C28" s="365"/>
      <c r="D28" s="186"/>
      <c r="E28" s="181"/>
      <c r="F28" s="177"/>
      <c r="G28" s="187"/>
      <c r="H28" s="187"/>
      <c r="I28" s="177"/>
      <c r="J28" s="177"/>
      <c r="K28" s="183"/>
    </row>
    <row r="29" spans="1:11" ht="16.5" thickBot="1" x14ac:dyDescent="0.3">
      <c r="A29" s="192" t="s">
        <v>161</v>
      </c>
      <c r="B29" s="193"/>
      <c r="C29" s="193"/>
      <c r="D29" s="194" t="s">
        <v>86</v>
      </c>
      <c r="E29" s="174"/>
      <c r="F29" s="177"/>
      <c r="G29" s="182"/>
      <c r="H29" s="182"/>
      <c r="I29" s="177"/>
      <c r="J29" s="177"/>
      <c r="K29" s="183"/>
    </row>
    <row r="30" spans="1:11" ht="16.5" thickBot="1" x14ac:dyDescent="0.3">
      <c r="G30" s="201"/>
      <c r="H30" s="201"/>
      <c r="K30" s="183"/>
    </row>
    <row r="31" spans="1:11" ht="16.5" thickBot="1" x14ac:dyDescent="0.3">
      <c r="A31" s="172" t="s">
        <v>102</v>
      </c>
      <c r="B31" s="173"/>
      <c r="C31" s="173"/>
      <c r="D31" s="195"/>
      <c r="E31" s="173"/>
      <c r="F31" s="173"/>
      <c r="G31" s="205"/>
      <c r="H31" s="205"/>
      <c r="I31" s="1254"/>
      <c r="J31" s="191"/>
      <c r="K31" s="183"/>
    </row>
    <row r="32" spans="1:11" ht="16.5" thickBot="1" x14ac:dyDescent="0.3">
      <c r="J32" s="201"/>
      <c r="K32" s="183"/>
    </row>
    <row r="33" spans="1:11" ht="16.5" thickBot="1" x14ac:dyDescent="0.3">
      <c r="A33" s="478" t="s">
        <v>252</v>
      </c>
      <c r="B33" s="511"/>
      <c r="C33" s="477"/>
      <c r="D33" s="500"/>
      <c r="E33" s="499"/>
      <c r="G33" s="201"/>
      <c r="H33" s="201"/>
      <c r="K33" s="183"/>
    </row>
    <row r="34" spans="1:11" ht="16.5" thickBot="1" x14ac:dyDescent="0.3">
      <c r="A34" s="364" t="s">
        <v>267</v>
      </c>
      <c r="B34" s="512"/>
      <c r="C34" s="363"/>
      <c r="D34" s="501"/>
      <c r="E34" s="502"/>
      <c r="G34" s="201"/>
      <c r="H34" s="201"/>
      <c r="K34" s="183"/>
    </row>
    <row r="35" spans="1:11" ht="15.75" x14ac:dyDescent="0.25">
      <c r="G35" s="201"/>
      <c r="H35" s="201"/>
      <c r="K35" s="183"/>
    </row>
    <row r="36" spans="1:11" s="1299" customFormat="1" ht="15.75" x14ac:dyDescent="0.25">
      <c r="G36" s="201"/>
      <c r="H36" s="201"/>
      <c r="K36" s="183"/>
    </row>
    <row r="37" spans="1:11" ht="16.5" thickBot="1" x14ac:dyDescent="0.3">
      <c r="A37" s="258" t="s">
        <v>258</v>
      </c>
      <c r="B37" s="258"/>
      <c r="E37" s="1291"/>
      <c r="G37" s="151"/>
      <c r="H37" s="151"/>
      <c r="K37" s="183"/>
    </row>
    <row r="38" spans="1:11" ht="15.75" thickBot="1" x14ac:dyDescent="0.3">
      <c r="A38" s="582" t="s">
        <v>68</v>
      </c>
      <c r="B38" s="401"/>
      <c r="C38" s="94" t="s">
        <v>58</v>
      </c>
      <c r="D38" s="402" t="s">
        <v>126</v>
      </c>
      <c r="E38" s="403" t="s">
        <v>127</v>
      </c>
      <c r="G38" s="611" t="s">
        <v>243</v>
      </c>
      <c r="H38" s="610" t="s">
        <v>308</v>
      </c>
      <c r="I38" s="618" t="s">
        <v>309</v>
      </c>
      <c r="J38" s="612"/>
    </row>
    <row r="39" spans="1:11" x14ac:dyDescent="0.25">
      <c r="A39" s="399" t="s">
        <v>155</v>
      </c>
      <c r="B39" s="513"/>
      <c r="C39" s="79"/>
      <c r="D39" s="400"/>
      <c r="E39" s="411"/>
      <c r="G39" s="613"/>
      <c r="H39" s="614"/>
      <c r="I39" s="612"/>
    </row>
    <row r="40" spans="1:11" x14ac:dyDescent="0.25">
      <c r="A40" s="306" t="s">
        <v>56</v>
      </c>
      <c r="B40" s="514"/>
      <c r="C40" s="79"/>
      <c r="D40" s="398"/>
      <c r="E40" s="412"/>
      <c r="G40" s="615"/>
      <c r="H40" s="614"/>
      <c r="I40" s="612"/>
      <c r="J40" s="151"/>
    </row>
    <row r="41" spans="1:11" ht="15.75" thickBot="1" x14ac:dyDescent="0.3">
      <c r="A41" s="404" t="s">
        <v>57</v>
      </c>
      <c r="B41" s="515"/>
      <c r="C41" s="405"/>
      <c r="D41" s="406"/>
      <c r="E41" s="413"/>
      <c r="G41" s="616"/>
      <c r="H41" s="617"/>
      <c r="I41" s="612"/>
      <c r="J41" s="151"/>
    </row>
    <row r="42" spans="1:11" ht="15.75" thickBot="1" x14ac:dyDescent="0.3">
      <c r="A42" s="407" t="s">
        <v>60</v>
      </c>
      <c r="B42" s="516"/>
      <c r="C42" s="408"/>
      <c r="D42" s="409"/>
      <c r="E42" s="410"/>
      <c r="G42" s="43"/>
      <c r="H42" s="11"/>
      <c r="I42" s="612"/>
    </row>
    <row r="43" spans="1:11" ht="15" customHeight="1" thickBot="1" x14ac:dyDescent="0.35">
      <c r="A43" s="1271"/>
      <c r="B43" s="1271"/>
      <c r="E43" s="1291"/>
      <c r="G43" s="151"/>
      <c r="H43" s="151"/>
    </row>
    <row r="44" spans="1:11" ht="15.75" thickBot="1" x14ac:dyDescent="0.3">
      <c r="A44" s="421" t="s">
        <v>82</v>
      </c>
      <c r="B44" s="517"/>
      <c r="C44" s="422"/>
      <c r="D44" s="418" t="s">
        <v>126</v>
      </c>
      <c r="E44" s="155" t="s">
        <v>127</v>
      </c>
    </row>
    <row r="45" spans="1:11" x14ac:dyDescent="0.25">
      <c r="A45" s="423" t="s">
        <v>214</v>
      </c>
      <c r="B45" s="518"/>
      <c r="C45" s="424"/>
      <c r="D45" s="419"/>
      <c r="E45" s="61"/>
      <c r="F45" s="151"/>
    </row>
    <row r="46" spans="1:11" x14ac:dyDescent="0.25">
      <c r="A46" s="425" t="s">
        <v>69</v>
      </c>
      <c r="B46" s="519"/>
      <c r="C46" s="430"/>
      <c r="D46" s="417"/>
      <c r="E46" s="32"/>
      <c r="F46" s="151"/>
      <c r="J46" s="183"/>
    </row>
    <row r="47" spans="1:11" ht="15.75" thickBot="1" x14ac:dyDescent="0.3">
      <c r="A47" s="426" t="s">
        <v>46</v>
      </c>
      <c r="B47" s="520"/>
      <c r="C47" s="427"/>
      <c r="D47" s="420"/>
      <c r="E47" s="37"/>
      <c r="K47" s="183"/>
    </row>
    <row r="48" spans="1:11" ht="15.75" thickBot="1" x14ac:dyDescent="0.3">
      <c r="A48" s="428" t="s">
        <v>70</v>
      </c>
      <c r="B48" s="521"/>
      <c r="C48" s="429"/>
      <c r="D48" s="93"/>
      <c r="E48" s="33"/>
      <c r="K48" s="183"/>
    </row>
    <row r="49" spans="1:11" ht="15.75" thickBot="1" x14ac:dyDescent="0.3">
      <c r="A49" s="1282"/>
      <c r="B49" s="1282"/>
      <c r="C49" s="10"/>
      <c r="D49" s="10"/>
      <c r="E49" s="11"/>
      <c r="K49" s="183"/>
    </row>
    <row r="50" spans="1:11" ht="16.5" thickBot="1" x14ac:dyDescent="0.3">
      <c r="A50" s="487" t="s">
        <v>131</v>
      </c>
      <c r="B50" s="522"/>
      <c r="C50" s="488"/>
      <c r="D50" s="1266"/>
      <c r="E50" s="1266"/>
      <c r="F50" s="490"/>
      <c r="G50" s="1267"/>
      <c r="H50" s="1267"/>
      <c r="I50" s="362" t="s">
        <v>200</v>
      </c>
      <c r="J50" s="361" t="s">
        <v>199</v>
      </c>
      <c r="K50" s="183"/>
    </row>
    <row r="51" spans="1:11" ht="15.75" thickBot="1" x14ac:dyDescent="0.3">
      <c r="A51" s="197"/>
      <c r="B51" s="197"/>
      <c r="C51" s="177"/>
      <c r="F51" s="177"/>
      <c r="G51" s="196"/>
      <c r="H51" s="196"/>
      <c r="I51" s="198"/>
      <c r="J51" s="199"/>
      <c r="K51" s="183"/>
    </row>
    <row r="53" spans="1:11" s="1299" customFormat="1" x14ac:dyDescent="0.25"/>
    <row r="54" spans="1:11" s="1299" customFormat="1" x14ac:dyDescent="0.25"/>
    <row r="55" spans="1:11" s="1299" customFormat="1" x14ac:dyDescent="0.25"/>
    <row r="56" spans="1:11" s="1299" customFormat="1" x14ac:dyDescent="0.25"/>
    <row r="57" spans="1:11" s="1299" customFormat="1" x14ac:dyDescent="0.25"/>
    <row r="58" spans="1:11" s="1299" customFormat="1" x14ac:dyDescent="0.25"/>
    <row r="59" spans="1:11" ht="16.5" thickBot="1" x14ac:dyDescent="0.3">
      <c r="A59" s="200"/>
      <c r="B59" s="200"/>
      <c r="C59" s="200"/>
      <c r="D59" s="200"/>
      <c r="E59" s="200"/>
      <c r="F59" s="200"/>
      <c r="G59" s="177"/>
      <c r="H59" s="177"/>
      <c r="I59" s="201"/>
      <c r="J59" s="177"/>
      <c r="K59" s="183"/>
    </row>
    <row r="60" spans="1:11" ht="16.5" thickBot="1" x14ac:dyDescent="0.3">
      <c r="A60" s="172" t="s">
        <v>299</v>
      </c>
      <c r="B60" s="173"/>
      <c r="C60" s="173"/>
      <c r="D60" s="202"/>
      <c r="E60" s="173"/>
      <c r="F60" s="173"/>
      <c r="G60" s="205"/>
      <c r="H60" s="205"/>
      <c r="I60" s="1255"/>
      <c r="J60" s="191"/>
      <c r="K60" s="203"/>
    </row>
    <row r="61" spans="1:11" x14ac:dyDescent="0.25">
      <c r="A61" s="51" t="s">
        <v>162</v>
      </c>
      <c r="B61" s="51"/>
      <c r="C61" s="1295"/>
      <c r="D61" s="1291"/>
      <c r="E61" s="11"/>
    </row>
    <row r="65" spans="1:14" ht="18.75" x14ac:dyDescent="0.3">
      <c r="E65" s="380" t="s">
        <v>144</v>
      </c>
      <c r="I65" s="18"/>
      <c r="J65" s="2519" t="s">
        <v>556</v>
      </c>
      <c r="K65" s="2519"/>
    </row>
    <row r="66" spans="1:14" x14ac:dyDescent="0.25">
      <c r="A66" s="377"/>
      <c r="B66" s="1013"/>
      <c r="C66" s="11"/>
      <c r="D66" s="1291"/>
      <c r="E66" s="1291"/>
      <c r="J66" s="1291"/>
    </row>
    <row r="67" spans="1:14" ht="19.5" thickBot="1" x14ac:dyDescent="0.35">
      <c r="A67" s="164" t="s">
        <v>59</v>
      </c>
      <c r="B67" s="164"/>
      <c r="C67" s="2589"/>
      <c r="D67" s="2589"/>
      <c r="E67" s="2589"/>
      <c r="F67" s="18"/>
      <c r="G67" s="168">
        <v>2019</v>
      </c>
      <c r="H67" s="168"/>
      <c r="J67" s="1291"/>
    </row>
    <row r="68" spans="1:14" x14ac:dyDescent="0.25">
      <c r="J68" s="1291"/>
    </row>
    <row r="69" spans="1:14" ht="15.75" x14ac:dyDescent="0.25">
      <c r="A69" s="258" t="s">
        <v>64</v>
      </c>
      <c r="B69" s="258"/>
      <c r="C69" s="11"/>
      <c r="D69" s="1291"/>
      <c r="E69" s="1291"/>
      <c r="J69" s="1291"/>
    </row>
    <row r="70" spans="1:14" ht="8.1" customHeight="1" thickBot="1" x14ac:dyDescent="0.35">
      <c r="A70" s="1271"/>
      <c r="B70" s="1271"/>
      <c r="C70" s="11"/>
      <c r="D70" s="1291"/>
      <c r="E70" s="1291"/>
      <c r="J70" s="1291"/>
    </row>
    <row r="71" spans="1:14" ht="15.75" thickBot="1" x14ac:dyDescent="0.3">
      <c r="A71" s="1279" t="s">
        <v>198</v>
      </c>
      <c r="B71" s="1280"/>
      <c r="C71" s="1254"/>
      <c r="D71" s="359"/>
      <c r="E71" s="358"/>
      <c r="F71" s="1254"/>
      <c r="G71" s="1254"/>
      <c r="H71" s="1254"/>
      <c r="I71" s="1254"/>
      <c r="J71" s="357" t="s">
        <v>203</v>
      </c>
      <c r="K71" s="356"/>
    </row>
    <row r="72" spans="1:14" ht="8.1" customHeight="1" thickBot="1" x14ac:dyDescent="0.3">
      <c r="K72" s="162"/>
    </row>
    <row r="73" spans="1:14" ht="20.100000000000001" customHeight="1" thickBot="1" x14ac:dyDescent="0.3">
      <c r="A73" s="1258" t="s">
        <v>169</v>
      </c>
      <c r="B73" s="1259"/>
      <c r="C73" s="1259"/>
      <c r="D73" s="73" t="s">
        <v>17</v>
      </c>
      <c r="E73" s="207" t="s">
        <v>99</v>
      </c>
      <c r="G73" s="2584" t="s">
        <v>554</v>
      </c>
      <c r="H73" s="2585"/>
      <c r="I73" s="2585"/>
      <c r="J73" s="2586"/>
      <c r="K73" s="162"/>
    </row>
    <row r="74" spans="1:14" ht="15.75" thickBot="1" x14ac:dyDescent="0.3">
      <c r="A74" s="1292"/>
      <c r="B74" s="605"/>
      <c r="C74" s="60"/>
      <c r="D74" s="233"/>
      <c r="E74" s="355"/>
      <c r="G74" s="1258" t="s">
        <v>63</v>
      </c>
      <c r="H74" s="1259"/>
      <c r="I74" s="558" t="s">
        <v>17</v>
      </c>
      <c r="J74" s="271" t="s">
        <v>61</v>
      </c>
      <c r="K74" s="162"/>
      <c r="N74" s="1283"/>
    </row>
    <row r="75" spans="1:14" x14ac:dyDescent="0.25">
      <c r="A75" s="1263"/>
      <c r="B75" s="1264"/>
      <c r="C75" s="1068"/>
      <c r="D75" s="211"/>
      <c r="E75" s="354"/>
      <c r="G75" s="1292"/>
      <c r="H75" s="60"/>
      <c r="I75" s="228"/>
      <c r="J75" s="231"/>
      <c r="K75" s="162"/>
    </row>
    <row r="76" spans="1:14" x14ac:dyDescent="0.25">
      <c r="A76" s="1263"/>
      <c r="B76" s="1264"/>
      <c r="C76" s="1068"/>
      <c r="D76" s="211"/>
      <c r="E76" s="354"/>
      <c r="G76" s="1263"/>
      <c r="H76" s="1068"/>
      <c r="I76" s="227"/>
      <c r="J76" s="226"/>
      <c r="K76" s="162"/>
    </row>
    <row r="77" spans="1:14" x14ac:dyDescent="0.25">
      <c r="A77" s="1263"/>
      <c r="B77" s="1264"/>
      <c r="C77" s="1068"/>
      <c r="D77" s="211"/>
      <c r="E77" s="354"/>
      <c r="G77" s="1263"/>
      <c r="H77" s="1068"/>
      <c r="I77" s="227"/>
      <c r="J77" s="226"/>
      <c r="K77" s="162"/>
    </row>
    <row r="78" spans="1:14" x14ac:dyDescent="0.25">
      <c r="A78" s="1263"/>
      <c r="B78" s="1264"/>
      <c r="C78" s="1068"/>
      <c r="D78" s="211"/>
      <c r="E78" s="354"/>
      <c r="G78" s="1263"/>
      <c r="H78" s="1068"/>
      <c r="I78" s="227"/>
      <c r="J78" s="226"/>
      <c r="K78" s="162"/>
    </row>
    <row r="79" spans="1:14" x14ac:dyDescent="0.25">
      <c r="A79" s="1263"/>
      <c r="B79" s="1264"/>
      <c r="C79" s="1068"/>
      <c r="D79" s="211"/>
      <c r="E79" s="354"/>
      <c r="G79" s="1263"/>
      <c r="H79" s="1068"/>
      <c r="I79" s="227"/>
      <c r="J79" s="226"/>
      <c r="K79" s="162"/>
    </row>
    <row r="80" spans="1:14" x14ac:dyDescent="0.25">
      <c r="A80" s="1263"/>
      <c r="B80" s="1264"/>
      <c r="C80" s="1068"/>
      <c r="D80" s="211"/>
      <c r="E80" s="354"/>
      <c r="G80" s="1263"/>
      <c r="H80" s="1068"/>
      <c r="I80" s="227"/>
      <c r="J80" s="226"/>
      <c r="K80" s="162"/>
    </row>
    <row r="81" spans="1:11" x14ac:dyDescent="0.25">
      <c r="A81" s="1263"/>
      <c r="B81" s="1264"/>
      <c r="C81" s="1068"/>
      <c r="D81" s="211"/>
      <c r="E81" s="354"/>
      <c r="G81" s="1263"/>
      <c r="H81" s="1068"/>
      <c r="I81" s="227"/>
      <c r="J81" s="226"/>
      <c r="K81" s="162"/>
    </row>
    <row r="82" spans="1:11" x14ac:dyDescent="0.25">
      <c r="A82" s="1263"/>
      <c r="B82" s="1264"/>
      <c r="C82" s="1068"/>
      <c r="D82" s="211"/>
      <c r="E82" s="354"/>
      <c r="G82" s="1263"/>
      <c r="H82" s="1068"/>
      <c r="I82" s="227"/>
      <c r="J82" s="226"/>
      <c r="K82" s="162"/>
    </row>
    <row r="83" spans="1:11" ht="15.75" thickBot="1" x14ac:dyDescent="0.3">
      <c r="A83" s="1263"/>
      <c r="B83" s="1264"/>
      <c r="C83" s="1068"/>
      <c r="D83" s="211"/>
      <c r="E83" s="354"/>
      <c r="G83" s="1262"/>
      <c r="H83" s="1265"/>
      <c r="I83" s="609"/>
      <c r="J83" s="330"/>
      <c r="K83" s="162"/>
    </row>
    <row r="84" spans="1:11" ht="16.5" thickBot="1" x14ac:dyDescent="0.3">
      <c r="A84" s="353" t="s">
        <v>197</v>
      </c>
      <c r="B84" s="526"/>
      <c r="C84" s="352" t="s">
        <v>86</v>
      </c>
      <c r="D84" s="85"/>
      <c r="E84" s="83"/>
      <c r="K84" s="162"/>
    </row>
    <row r="85" spans="1:11" s="1509" customFormat="1" x14ac:dyDescent="0.25">
      <c r="A85"/>
      <c r="B85"/>
      <c r="C85"/>
      <c r="D85"/>
      <c r="E85"/>
      <c r="F85"/>
      <c r="K85" s="162"/>
    </row>
    <row r="86" spans="1:11" s="1509" customFormat="1" x14ac:dyDescent="0.25">
      <c r="A86"/>
      <c r="B86"/>
      <c r="C86"/>
      <c r="D86"/>
      <c r="E86"/>
      <c r="F86"/>
      <c r="K86" s="162"/>
    </row>
    <row r="87" spans="1:11" s="1509" customFormat="1" x14ac:dyDescent="0.25">
      <c r="A87"/>
      <c r="B87"/>
      <c r="C87"/>
      <c r="D87"/>
      <c r="E87"/>
      <c r="F87"/>
      <c r="K87" s="162"/>
    </row>
    <row r="88" spans="1:11" ht="8.1" customHeight="1" thickBot="1" x14ac:dyDescent="0.3">
      <c r="K88" s="162"/>
    </row>
    <row r="89" spans="1:11" ht="15.75" thickBot="1" x14ac:dyDescent="0.3">
      <c r="A89" s="1253" t="s">
        <v>196</v>
      </c>
      <c r="B89" s="1254"/>
      <c r="C89" s="1254"/>
      <c r="D89" s="1254"/>
      <c r="E89" s="351"/>
      <c r="F89" s="1254"/>
      <c r="G89" s="1254"/>
      <c r="H89" s="1254"/>
      <c r="I89" s="1254"/>
      <c r="J89" s="1255"/>
      <c r="K89" s="33"/>
    </row>
    <row r="90" spans="1:11" s="1509" customFormat="1" x14ac:dyDescent="0.25">
      <c r="A90"/>
      <c r="B90"/>
      <c r="C90"/>
      <c r="D90"/>
      <c r="E90"/>
      <c r="F90"/>
      <c r="G90"/>
      <c r="H90"/>
      <c r="I90"/>
      <c r="J90"/>
      <c r="K90" s="683"/>
    </row>
    <row r="91" spans="1:11" s="1509" customFormat="1" x14ac:dyDescent="0.25">
      <c r="A91"/>
      <c r="B91"/>
      <c r="C91"/>
      <c r="D91"/>
      <c r="E91"/>
      <c r="F91"/>
      <c r="G91"/>
      <c r="H91"/>
      <c r="I91"/>
      <c r="J91"/>
      <c r="K91" s="683"/>
    </row>
    <row r="92" spans="1:11" s="1509" customFormat="1" ht="15.75" x14ac:dyDescent="0.25">
      <c r="A92" s="258" t="s">
        <v>767</v>
      </c>
      <c r="B92"/>
      <c r="C92"/>
      <c r="D92"/>
      <c r="E92"/>
      <c r="F92"/>
      <c r="G92"/>
      <c r="H92"/>
      <c r="I92"/>
      <c r="J92"/>
      <c r="K92" s="683"/>
    </row>
    <row r="93" spans="1:11" s="1509" customFormat="1" ht="5.0999999999999996" customHeight="1" thickBot="1" x14ac:dyDescent="0.3">
      <c r="A93" s="1301"/>
      <c r="B93" s="1301"/>
      <c r="C93" s="1301"/>
      <c r="D93" s="1301"/>
      <c r="E93" s="1542"/>
      <c r="F93" s="1301"/>
      <c r="G93" s="1301"/>
      <c r="H93" s="1301"/>
      <c r="I93" s="1301"/>
      <c r="J93" s="1301"/>
      <c r="K93" s="683"/>
    </row>
    <row r="94" spans="1:11" s="1509" customFormat="1" ht="15.75" thickBot="1" x14ac:dyDescent="0.3">
      <c r="A94" s="2580" t="s">
        <v>248</v>
      </c>
      <c r="B94" s="2581"/>
      <c r="C94" s="566" t="s">
        <v>226</v>
      </c>
      <c r="D94" s="563" t="s">
        <v>227</v>
      </c>
      <c r="E94" s="564" t="s">
        <v>230</v>
      </c>
      <c r="F94" s="1257"/>
      <c r="G94" s="2575" t="s">
        <v>138</v>
      </c>
      <c r="H94" s="2575"/>
      <c r="I94" s="2575"/>
      <c r="J94" s="2575"/>
      <c r="K94" s="2575"/>
    </row>
    <row r="95" spans="1:11" s="1509" customFormat="1" x14ac:dyDescent="0.25">
      <c r="A95" s="2582" t="s">
        <v>145</v>
      </c>
      <c r="B95" s="2583"/>
      <c r="C95" s="567"/>
      <c r="D95" s="554"/>
      <c r="E95" s="561"/>
      <c r="F95" s="1291"/>
      <c r="G95" s="2575" t="s">
        <v>139</v>
      </c>
      <c r="H95" s="2575"/>
      <c r="I95" s="2575"/>
      <c r="J95" s="2575"/>
      <c r="K95" s="2575"/>
    </row>
    <row r="96" spans="1:11" s="1509" customFormat="1" x14ac:dyDescent="0.25">
      <c r="A96" s="2572" t="s">
        <v>123</v>
      </c>
      <c r="B96" s="2573"/>
      <c r="C96" s="568"/>
      <c r="D96" s="555"/>
      <c r="E96" s="556"/>
      <c r="F96" s="1257"/>
      <c r="G96" s="2575" t="s">
        <v>140</v>
      </c>
      <c r="H96" s="2575"/>
      <c r="I96" s="2575"/>
      <c r="J96" s="2575"/>
      <c r="K96" s="2575"/>
    </row>
    <row r="97" spans="1:11" s="1509" customFormat="1" ht="15.75" thickBot="1" x14ac:dyDescent="0.3">
      <c r="A97" s="2576" t="s">
        <v>114</v>
      </c>
      <c r="B97" s="2577"/>
      <c r="C97" s="417"/>
      <c r="D97" s="565"/>
      <c r="E97" s="469"/>
      <c r="F97" s="1257"/>
      <c r="G97" s="2495"/>
      <c r="H97" s="2495"/>
      <c r="I97" s="2495"/>
      <c r="J97" s="2495"/>
      <c r="K97" s="2495"/>
    </row>
    <row r="98" spans="1:11" s="1509" customFormat="1" x14ac:dyDescent="0.25">
      <c r="A98" s="2578" t="s">
        <v>211</v>
      </c>
      <c r="B98" s="2579"/>
      <c r="C98" s="414"/>
      <c r="D98" s="415"/>
      <c r="E98" s="59" t="s">
        <v>229</v>
      </c>
      <c r="F98" s="1257"/>
      <c r="G98" s="2495"/>
      <c r="H98" s="2495"/>
      <c r="I98" s="2495"/>
      <c r="J98" s="2495"/>
      <c r="K98" s="2495"/>
    </row>
    <row r="99" spans="1:11" s="1509" customFormat="1" x14ac:dyDescent="0.25">
      <c r="A99" s="2565" t="s">
        <v>122</v>
      </c>
      <c r="B99" s="2566"/>
      <c r="C99" s="414"/>
      <c r="D99" s="415"/>
      <c r="E99" s="59" t="s">
        <v>229</v>
      </c>
      <c r="F99" s="1291"/>
      <c r="G99" s="2495"/>
      <c r="H99" s="2495"/>
      <c r="I99" s="2495"/>
      <c r="J99" s="2495"/>
      <c r="K99" s="2495"/>
    </row>
    <row r="100" spans="1:11" s="1509" customFormat="1" ht="15.75" thickBot="1" x14ac:dyDescent="0.3">
      <c r="A100" s="2567" t="s">
        <v>149</v>
      </c>
      <c r="B100" s="2568"/>
      <c r="C100" s="414"/>
      <c r="D100" s="416"/>
      <c r="E100" s="59" t="s">
        <v>229</v>
      </c>
      <c r="F100" s="1291"/>
      <c r="G100" s="2495"/>
      <c r="H100" s="2495"/>
      <c r="I100" s="2495"/>
      <c r="J100" s="2495"/>
      <c r="K100" s="2495"/>
    </row>
    <row r="101" spans="1:11" s="1509" customFormat="1" ht="15.75" thickBot="1" x14ac:dyDescent="0.3">
      <c r="A101" s="2569" t="s">
        <v>768</v>
      </c>
      <c r="B101" s="2570"/>
      <c r="C101" s="156"/>
      <c r="D101" s="33"/>
      <c r="E101" s="11"/>
      <c r="F101" s="1257"/>
      <c r="G101" s="2571"/>
      <c r="H101" s="2571"/>
      <c r="I101" s="2571"/>
      <c r="J101" s="2571"/>
      <c r="K101" s="2571"/>
    </row>
    <row r="102" spans="1:11" s="1541" customFormat="1" x14ac:dyDescent="0.25">
      <c r="A102" s="1587"/>
      <c r="B102" s="1587"/>
      <c r="C102" s="683"/>
      <c r="D102" s="683"/>
      <c r="E102" s="11"/>
      <c r="G102" s="1540"/>
      <c r="H102" s="1540"/>
      <c r="I102" s="1540"/>
      <c r="J102" s="1540"/>
      <c r="K102" s="1540"/>
    </row>
    <row r="103" spans="1:11" s="1541" customFormat="1" x14ac:dyDescent="0.25">
      <c r="A103" s="1587"/>
      <c r="B103" s="1587"/>
      <c r="C103" s="683"/>
      <c r="D103" s="683"/>
      <c r="E103" s="11"/>
      <c r="G103" s="1540"/>
      <c r="H103" s="1540"/>
      <c r="I103" s="1540"/>
      <c r="J103" s="1540"/>
      <c r="K103" s="1540"/>
    </row>
    <row r="104" spans="1:11" s="1509" customFormat="1" ht="15.75" thickBot="1" x14ac:dyDescent="0.3">
      <c r="A104" s="902"/>
      <c r="B104" s="902"/>
      <c r="C104" s="1300"/>
      <c r="D104" s="683"/>
      <c r="E104" s="11"/>
      <c r="F104" s="1257"/>
      <c r="G104" s="1261"/>
      <c r="H104" s="1261"/>
      <c r="I104" s="1261"/>
      <c r="J104" s="1261"/>
      <c r="K104" s="1261"/>
    </row>
    <row r="105" spans="1:11" s="1509" customFormat="1" ht="15.75" thickBot="1" x14ac:dyDescent="0.3">
      <c r="A105" s="2558" t="s">
        <v>765</v>
      </c>
      <c r="B105" s="2559"/>
      <c r="C105" s="2559"/>
      <c r="D105" s="2559"/>
      <c r="E105" s="2559"/>
      <c r="F105" s="2559"/>
      <c r="G105" s="2559"/>
      <c r="H105" s="2559"/>
      <c r="I105" s="2559"/>
      <c r="J105" s="2560"/>
      <c r="K105" s="156"/>
    </row>
    <row r="106" spans="1:11" s="1509" customFormat="1" x14ac:dyDescent="0.25">
      <c r="A106" s="1301"/>
      <c r="B106" s="1301"/>
      <c r="C106" s="1301"/>
      <c r="D106" s="1301"/>
      <c r="E106" s="1542"/>
      <c r="F106" s="1301"/>
      <c r="G106" s="1301"/>
      <c r="H106" s="1301"/>
      <c r="I106" s="1301"/>
      <c r="J106" s="1301"/>
      <c r="K106" s="683"/>
    </row>
    <row r="107" spans="1:11" s="1509" customFormat="1" x14ac:dyDescent="0.25">
      <c r="A107" s="1301"/>
      <c r="B107" s="1301"/>
      <c r="C107" s="1301"/>
      <c r="D107" s="1301"/>
      <c r="E107" s="1542"/>
      <c r="F107" s="1301"/>
      <c r="G107" s="1301"/>
      <c r="H107" s="1301"/>
      <c r="I107" s="1301"/>
      <c r="J107" s="1301"/>
      <c r="K107" s="683"/>
    </row>
    <row r="108" spans="1:11" s="1509" customFormat="1" x14ac:dyDescent="0.25">
      <c r="A108" s="1301"/>
      <c r="B108" s="1301"/>
      <c r="C108" s="1301"/>
      <c r="D108" s="1301"/>
      <c r="E108" s="1542"/>
      <c r="F108" s="1301"/>
      <c r="G108" s="1301"/>
      <c r="H108" s="1301"/>
      <c r="I108" s="1301"/>
      <c r="J108" s="1301"/>
      <c r="K108" s="683"/>
    </row>
    <row r="109" spans="1:11" ht="8.1" customHeight="1" x14ac:dyDescent="0.25">
      <c r="E109" s="1291"/>
      <c r="K109" s="162"/>
    </row>
    <row r="110" spans="1:11" ht="15.95" customHeight="1" x14ac:dyDescent="0.25">
      <c r="A110" s="258" t="s">
        <v>65</v>
      </c>
      <c r="B110" s="258"/>
      <c r="C110" s="160"/>
      <c r="D110" s="1291"/>
      <c r="E110" s="1291"/>
      <c r="K110" s="162"/>
    </row>
    <row r="111" spans="1:11" ht="8.1" customHeight="1" thickBot="1" x14ac:dyDescent="0.35">
      <c r="A111" s="1271"/>
      <c r="B111" s="1271"/>
      <c r="C111" s="24"/>
      <c r="D111" s="1291"/>
      <c r="E111" s="1291"/>
      <c r="K111" s="162"/>
    </row>
    <row r="112" spans="1:11" ht="15.75" thickBot="1" x14ac:dyDescent="0.3">
      <c r="A112" s="2561" t="s">
        <v>4</v>
      </c>
      <c r="B112" s="2562"/>
      <c r="C112" s="999" t="s">
        <v>100</v>
      </c>
      <c r="D112" s="1000" t="s">
        <v>49</v>
      </c>
      <c r="E112" s="1001" t="s">
        <v>16</v>
      </c>
      <c r="K112" s="162"/>
    </row>
    <row r="113" spans="1:11" x14ac:dyDescent="0.25">
      <c r="A113" s="2563" t="s">
        <v>5</v>
      </c>
      <c r="B113" s="2564"/>
      <c r="C113" s="233"/>
      <c r="D113" s="233"/>
      <c r="E113" s="34"/>
      <c r="K113" s="162"/>
    </row>
    <row r="114" spans="1:11" x14ac:dyDescent="0.25">
      <c r="A114" s="2549" t="s">
        <v>536</v>
      </c>
      <c r="B114" s="2550"/>
      <c r="C114" s="211"/>
      <c r="D114" s="211"/>
      <c r="E114" s="34"/>
      <c r="K114" s="162"/>
    </row>
    <row r="115" spans="1:11" x14ac:dyDescent="0.25">
      <c r="A115" s="2549" t="s">
        <v>490</v>
      </c>
      <c r="B115" s="2550"/>
      <c r="C115" s="211"/>
      <c r="D115" s="211"/>
      <c r="E115" s="34"/>
      <c r="K115" s="162"/>
    </row>
    <row r="116" spans="1:11" x14ac:dyDescent="0.25">
      <c r="A116" s="2549" t="s">
        <v>8</v>
      </c>
      <c r="B116" s="2550"/>
      <c r="C116" s="211"/>
      <c r="D116" s="211"/>
      <c r="E116" s="34"/>
      <c r="K116" s="162"/>
    </row>
    <row r="117" spans="1:11" x14ac:dyDescent="0.25">
      <c r="A117" s="2549" t="s">
        <v>7</v>
      </c>
      <c r="B117" s="2550"/>
      <c r="C117" s="211"/>
      <c r="D117" s="211"/>
      <c r="E117" s="34"/>
      <c r="K117" s="162"/>
    </row>
    <row r="118" spans="1:11" x14ac:dyDescent="0.25">
      <c r="A118" s="2549" t="s">
        <v>50</v>
      </c>
      <c r="B118" s="2550"/>
      <c r="C118" s="211"/>
      <c r="D118" s="211"/>
      <c r="E118" s="34"/>
      <c r="K118" s="162"/>
    </row>
    <row r="119" spans="1:11" x14ac:dyDescent="0.25">
      <c r="A119" s="2549" t="s">
        <v>11</v>
      </c>
      <c r="B119" s="2550"/>
      <c r="C119" s="211"/>
      <c r="D119" s="211"/>
      <c r="E119" s="34"/>
      <c r="K119" s="162"/>
    </row>
    <row r="120" spans="1:11" ht="15.75" thickBot="1" x14ac:dyDescent="0.3">
      <c r="A120" s="2549" t="s">
        <v>491</v>
      </c>
      <c r="B120" s="2550"/>
      <c r="C120" s="211"/>
      <c r="D120" s="211"/>
      <c r="E120" s="34"/>
      <c r="K120" s="162"/>
    </row>
    <row r="121" spans="1:11" ht="15.75" thickBot="1" x14ac:dyDescent="0.3">
      <c r="A121" s="2549" t="s">
        <v>15</v>
      </c>
      <c r="B121" s="2550"/>
      <c r="C121" s="211"/>
      <c r="D121" s="211"/>
      <c r="E121" s="34"/>
      <c r="G121" s="350" t="s">
        <v>62</v>
      </c>
      <c r="H121" s="1259"/>
      <c r="I121" s="349" t="s">
        <v>100</v>
      </c>
      <c r="J121" s="348" t="s">
        <v>49</v>
      </c>
      <c r="K121" s="162"/>
    </row>
    <row r="122" spans="1:11" x14ac:dyDescent="0.25">
      <c r="A122" s="2549" t="s">
        <v>13</v>
      </c>
      <c r="B122" s="2550"/>
      <c r="C122" s="211"/>
      <c r="D122" s="211"/>
      <c r="E122" s="34"/>
      <c r="G122" s="2486"/>
      <c r="H122" s="2488"/>
      <c r="I122" s="213"/>
      <c r="J122" s="212"/>
      <c r="K122" s="162"/>
    </row>
    <row r="123" spans="1:11" x14ac:dyDescent="0.25">
      <c r="A123" s="2549"/>
      <c r="B123" s="2550"/>
      <c r="C123" s="211"/>
      <c r="D123" s="211"/>
      <c r="E123" s="34"/>
      <c r="G123" s="2489"/>
      <c r="H123" s="2491"/>
      <c r="I123" s="213"/>
      <c r="J123" s="212"/>
      <c r="K123" s="162"/>
    </row>
    <row r="124" spans="1:11" x14ac:dyDescent="0.25">
      <c r="A124" s="2549"/>
      <c r="B124" s="2550"/>
      <c r="C124" s="211"/>
      <c r="D124" s="211"/>
      <c r="E124" s="34"/>
      <c r="G124" s="2489"/>
      <c r="H124" s="2491"/>
      <c r="I124" s="213"/>
      <c r="J124" s="212"/>
      <c r="K124" s="162"/>
    </row>
    <row r="125" spans="1:11" x14ac:dyDescent="0.25">
      <c r="A125" s="2549"/>
      <c r="B125" s="2550"/>
      <c r="C125" s="211"/>
      <c r="D125" s="211"/>
      <c r="E125" s="34"/>
      <c r="G125" s="2489"/>
      <c r="H125" s="2491"/>
      <c r="I125" s="213"/>
      <c r="J125" s="212"/>
      <c r="K125" s="162"/>
    </row>
    <row r="126" spans="1:11" x14ac:dyDescent="0.25">
      <c r="A126" s="2549"/>
      <c r="B126" s="2550"/>
      <c r="C126" s="211"/>
      <c r="D126" s="211"/>
      <c r="E126" s="34"/>
      <c r="G126" s="2489"/>
      <c r="H126" s="2491"/>
      <c r="I126" s="215"/>
      <c r="J126" s="212"/>
      <c r="K126" s="162"/>
    </row>
    <row r="127" spans="1:11" ht="15.75" thickBot="1" x14ac:dyDescent="0.3">
      <c r="A127" s="2551" t="s">
        <v>67</v>
      </c>
      <c r="B127" s="2552"/>
      <c r="C127" s="234"/>
      <c r="D127" s="234"/>
      <c r="E127" s="34"/>
      <c r="G127" s="438" t="s">
        <v>101</v>
      </c>
      <c r="H127" s="553"/>
      <c r="I127" s="54"/>
      <c r="J127" s="257"/>
      <c r="K127" s="162"/>
    </row>
    <row r="128" spans="1:11" ht="15.75" thickBot="1" x14ac:dyDescent="0.3">
      <c r="A128" s="2553" t="s">
        <v>66</v>
      </c>
      <c r="B128" s="2554"/>
      <c r="C128" s="960"/>
      <c r="D128" s="960"/>
      <c r="E128" s="960"/>
    </row>
    <row r="129" spans="1:11" ht="8.1" customHeight="1" thickBot="1" x14ac:dyDescent="0.3">
      <c r="K129" s="162"/>
    </row>
    <row r="130" spans="1:11" ht="15.75" thickBot="1" x14ac:dyDescent="0.3">
      <c r="A130" s="346" t="s">
        <v>91</v>
      </c>
      <c r="B130" s="527"/>
      <c r="C130" s="344"/>
      <c r="K130" s="162"/>
    </row>
    <row r="131" spans="1:11" ht="15.75" thickBot="1" x14ac:dyDescent="0.3">
      <c r="A131" s="345" t="s">
        <v>90</v>
      </c>
      <c r="B131" s="75"/>
      <c r="C131" s="75"/>
      <c r="D131" s="344"/>
      <c r="E131" s="2555"/>
      <c r="F131" s="2556"/>
      <c r="G131" s="2556"/>
      <c r="H131" s="2556"/>
      <c r="I131" s="2556"/>
      <c r="J131" s="2556"/>
      <c r="K131" s="2556"/>
    </row>
    <row r="132" spans="1:11" ht="15.75" thickBot="1" x14ac:dyDescent="0.3">
      <c r="A132" s="342" t="s">
        <v>217</v>
      </c>
      <c r="B132" s="341"/>
      <c r="C132" s="341"/>
      <c r="D132" s="341"/>
      <c r="E132" s="219"/>
      <c r="G132" s="2557"/>
      <c r="H132" s="2509"/>
      <c r="I132" s="2509"/>
      <c r="J132" s="2509"/>
      <c r="K132" s="162"/>
    </row>
    <row r="133" spans="1:11" s="1509" customFormat="1" x14ac:dyDescent="0.25">
      <c r="A133"/>
      <c r="B133"/>
      <c r="C133"/>
      <c r="D133"/>
      <c r="E133"/>
      <c r="F133"/>
      <c r="G133"/>
      <c r="H133" s="1518"/>
      <c r="I133" s="1518"/>
      <c r="J133" s="1518"/>
      <c r="K133" s="162"/>
    </row>
    <row r="134" spans="1:11" s="1509" customFormat="1" x14ac:dyDescent="0.25">
      <c r="A134"/>
      <c r="B134"/>
      <c r="C134"/>
      <c r="D134"/>
      <c r="E134"/>
      <c r="F134"/>
      <c r="G134"/>
      <c r="H134" s="1518"/>
      <c r="I134" s="1518"/>
      <c r="J134" s="1518"/>
      <c r="K134" s="162"/>
    </row>
    <row r="135" spans="1:11" s="1509" customFormat="1" x14ac:dyDescent="0.25">
      <c r="A135"/>
      <c r="B135"/>
      <c r="C135"/>
      <c r="D135"/>
      <c r="E135"/>
      <c r="F135"/>
      <c r="G135"/>
      <c r="H135" s="1518"/>
      <c r="I135" s="1518"/>
      <c r="J135" s="1518"/>
      <c r="K135" s="162"/>
    </row>
    <row r="136" spans="1:11" s="1509" customFormat="1" x14ac:dyDescent="0.25">
      <c r="A136"/>
      <c r="B136"/>
      <c r="C136"/>
      <c r="D136"/>
      <c r="E136"/>
      <c r="F136"/>
      <c r="G136"/>
      <c r="H136" s="1518"/>
      <c r="I136" s="1518"/>
      <c r="J136" s="1518"/>
      <c r="K136" s="162"/>
    </row>
    <row r="137" spans="1:11" s="1509" customFormat="1" x14ac:dyDescent="0.25">
      <c r="A137"/>
      <c r="B137"/>
      <c r="C137"/>
      <c r="D137"/>
      <c r="E137"/>
      <c r="F137"/>
      <c r="G137"/>
      <c r="H137" s="1518"/>
      <c r="I137" s="1518"/>
      <c r="J137" s="1518"/>
      <c r="K137" s="162"/>
    </row>
    <row r="138" spans="1:11" s="1509" customFormat="1" x14ac:dyDescent="0.25">
      <c r="A138"/>
      <c r="B138"/>
      <c r="C138"/>
      <c r="D138"/>
      <c r="E138"/>
      <c r="F138"/>
      <c r="G138"/>
      <c r="H138" s="1518"/>
      <c r="I138" s="1518"/>
      <c r="J138" s="1518"/>
      <c r="K138" s="162"/>
    </row>
    <row r="139" spans="1:11" ht="8.1" customHeight="1" thickBot="1" x14ac:dyDescent="0.3">
      <c r="K139" s="162"/>
    </row>
    <row r="140" spans="1:11" ht="16.5" thickBot="1" x14ac:dyDescent="0.3">
      <c r="A140" s="2760" t="s">
        <v>766</v>
      </c>
      <c r="B140" s="2761"/>
      <c r="C140" s="2761"/>
      <c r="D140" s="2761"/>
      <c r="E140" s="2761"/>
      <c r="F140" s="2761"/>
      <c r="G140" s="2761"/>
      <c r="H140" s="2761"/>
      <c r="I140" s="2761"/>
      <c r="J140" s="2762"/>
      <c r="K140" s="220"/>
    </row>
    <row r="141" spans="1:11" ht="5.0999999999999996" customHeight="1" x14ac:dyDescent="0.3">
      <c r="C141" s="11"/>
      <c r="D141" s="11"/>
      <c r="E141" s="1291"/>
      <c r="G141" s="161"/>
      <c r="H141" s="161"/>
      <c r="K141" s="162" t="s">
        <v>147</v>
      </c>
    </row>
    <row r="144" spans="1:11" ht="15.75" thickBot="1" x14ac:dyDescent="0.3"/>
    <row r="145" spans="1:21" x14ac:dyDescent="0.25">
      <c r="U145" s="1276" t="s">
        <v>193</v>
      </c>
    </row>
    <row r="146" spans="1:21" ht="16.5" thickBot="1" x14ac:dyDescent="0.3">
      <c r="C146" s="11"/>
      <c r="D146" s="11"/>
      <c r="E146" s="380" t="s">
        <v>144</v>
      </c>
      <c r="J146" s="2519" t="s">
        <v>557</v>
      </c>
      <c r="K146" s="2519"/>
      <c r="U146" s="221" t="s">
        <v>164</v>
      </c>
    </row>
    <row r="147" spans="1:21" ht="8.1" customHeight="1" x14ac:dyDescent="0.3">
      <c r="C147" s="11"/>
      <c r="D147" s="11"/>
      <c r="E147" s="1291"/>
      <c r="G147" s="161"/>
      <c r="H147" s="161"/>
      <c r="K147" s="162"/>
    </row>
    <row r="148" spans="1:21" ht="15.75" thickBot="1" x14ac:dyDescent="0.3">
      <c r="C148" s="11"/>
      <c r="D148" s="11"/>
      <c r="E148" s="1291"/>
      <c r="K148" s="162" t="s">
        <v>143</v>
      </c>
    </row>
    <row r="149" spans="1:21" ht="18" customHeight="1" thickBot="1" x14ac:dyDescent="0.3">
      <c r="A149" s="2546" t="s">
        <v>191</v>
      </c>
      <c r="B149" s="2547"/>
      <c r="C149" s="2547"/>
      <c r="D149" s="2547"/>
      <c r="E149" s="2547"/>
      <c r="F149" s="2547"/>
      <c r="G149" s="2547"/>
      <c r="H149" s="2547"/>
      <c r="I149" s="2547"/>
      <c r="J149" s="2548"/>
      <c r="K149" s="222"/>
    </row>
    <row r="150" spans="1:21" ht="8.1" customHeight="1" x14ac:dyDescent="0.25">
      <c r="D150" s="10"/>
      <c r="E150" s="1291"/>
      <c r="I150" s="86"/>
      <c r="K150" s="162"/>
    </row>
    <row r="151" spans="1:21" ht="15" customHeight="1" x14ac:dyDescent="0.25">
      <c r="A151" s="258" t="s">
        <v>265</v>
      </c>
      <c r="B151" s="258"/>
      <c r="D151" s="10"/>
      <c r="E151" s="1291"/>
      <c r="I151" s="86"/>
      <c r="K151" s="162"/>
    </row>
    <row r="152" spans="1:21" ht="15" customHeight="1" x14ac:dyDescent="0.25">
      <c r="A152" s="258"/>
      <c r="B152" s="258"/>
      <c r="D152" s="10"/>
      <c r="E152" s="1291"/>
      <c r="I152" s="86"/>
      <c r="K152" s="162"/>
    </row>
    <row r="153" spans="1:21" ht="15" customHeight="1" x14ac:dyDescent="0.25">
      <c r="A153" s="448" t="s">
        <v>650</v>
      </c>
      <c r="B153" s="448"/>
      <c r="D153" s="10"/>
      <c r="E153" s="1291"/>
      <c r="I153" s="86"/>
      <c r="K153" s="162"/>
    </row>
    <row r="154" spans="1:21" ht="5.0999999999999996" customHeight="1" thickBot="1" x14ac:dyDescent="0.3">
      <c r="K154" s="162"/>
    </row>
    <row r="155" spans="1:21" ht="15" customHeight="1" thickBot="1" x14ac:dyDescent="0.3">
      <c r="A155" s="2506" t="s">
        <v>19</v>
      </c>
      <c r="B155" s="2508"/>
      <c r="C155" s="1290" t="s">
        <v>106</v>
      </c>
      <c r="D155" s="73" t="s">
        <v>71</v>
      </c>
      <c r="E155" s="73" t="s">
        <v>81</v>
      </c>
      <c r="G155" s="2495"/>
      <c r="H155" s="2495"/>
      <c r="I155" s="2495"/>
      <c r="J155" s="2495"/>
      <c r="K155" s="2495"/>
    </row>
    <row r="156" spans="1:21" ht="15" customHeight="1" x14ac:dyDescent="0.25">
      <c r="A156" s="2510" t="s">
        <v>110</v>
      </c>
      <c r="B156" s="2512"/>
      <c r="C156" s="125" t="s">
        <v>21</v>
      </c>
      <c r="D156" s="223"/>
      <c r="E156" s="224"/>
      <c r="G156" s="2540"/>
      <c r="H156" s="2540"/>
      <c r="I156" s="2540"/>
      <c r="J156" s="2540"/>
      <c r="K156" s="2540"/>
    </row>
    <row r="157" spans="1:21" ht="15" customHeight="1" x14ac:dyDescent="0.25">
      <c r="A157" s="2541"/>
      <c r="B157" s="2542"/>
      <c r="C157" s="98" t="s">
        <v>51</v>
      </c>
      <c r="D157" s="225"/>
      <c r="E157" s="226"/>
      <c r="G157" s="2495"/>
      <c r="H157" s="2495"/>
      <c r="I157" s="2495"/>
      <c r="J157" s="2495"/>
      <c r="K157" s="2495"/>
    </row>
    <row r="158" spans="1:21" ht="15" customHeight="1" x14ac:dyDescent="0.25">
      <c r="A158" s="2541"/>
      <c r="B158" s="2542"/>
      <c r="C158" s="98" t="s">
        <v>0</v>
      </c>
      <c r="D158" s="225"/>
      <c r="E158" s="226"/>
      <c r="G158" s="2540"/>
      <c r="H158" s="2540"/>
      <c r="I158" s="2540"/>
      <c r="J158" s="2540"/>
      <c r="K158" s="2540"/>
    </row>
    <row r="159" spans="1:21" ht="15" customHeight="1" x14ac:dyDescent="0.25">
      <c r="A159" s="2541"/>
      <c r="B159" s="2542"/>
      <c r="C159" s="98" t="s">
        <v>24</v>
      </c>
      <c r="D159" s="225"/>
      <c r="E159" s="226"/>
      <c r="G159" s="2495"/>
      <c r="H159" s="2495"/>
      <c r="I159" s="2495"/>
      <c r="J159" s="2495"/>
      <c r="K159" s="2495"/>
    </row>
    <row r="160" spans="1:21" ht="15" customHeight="1" x14ac:dyDescent="0.25">
      <c r="A160" s="2538"/>
      <c r="B160" s="2539"/>
      <c r="C160" s="99" t="s">
        <v>1</v>
      </c>
      <c r="D160" s="227"/>
      <c r="E160" s="226"/>
      <c r="G160" s="2540"/>
      <c r="H160" s="2540"/>
      <c r="I160" s="2540"/>
      <c r="J160" s="2540"/>
      <c r="K160" s="2540"/>
    </row>
    <row r="161" spans="1:11" ht="15" customHeight="1" x14ac:dyDescent="0.25">
      <c r="A161" s="2538"/>
      <c r="B161" s="2539"/>
      <c r="C161" s="99" t="s">
        <v>22</v>
      </c>
      <c r="D161" s="225"/>
      <c r="E161" s="226"/>
      <c r="G161" s="2495"/>
      <c r="H161" s="2495"/>
      <c r="I161" s="2495"/>
      <c r="J161" s="2495"/>
      <c r="K161" s="2495"/>
    </row>
    <row r="162" spans="1:11" ht="15" customHeight="1" thickBot="1" x14ac:dyDescent="0.3">
      <c r="A162" s="2538"/>
      <c r="B162" s="2539"/>
      <c r="C162" s="99" t="s">
        <v>116</v>
      </c>
      <c r="D162" s="230"/>
      <c r="E162" s="384"/>
      <c r="G162" s="2509"/>
      <c r="H162" s="2509"/>
      <c r="I162" s="2509"/>
      <c r="J162" s="2509"/>
      <c r="K162" s="2509"/>
    </row>
    <row r="163" spans="1:11" ht="15" customHeight="1" x14ac:dyDescent="0.25">
      <c r="A163" s="2510" t="s">
        <v>72</v>
      </c>
      <c r="B163" s="2512"/>
      <c r="C163" s="102" t="s">
        <v>108</v>
      </c>
      <c r="D163" s="227"/>
      <c r="E163" s="226"/>
      <c r="G163" s="2531"/>
      <c r="H163" s="2531"/>
      <c r="I163" s="2531"/>
      <c r="J163" s="2531"/>
      <c r="K163" s="2531"/>
    </row>
    <row r="164" spans="1:11" ht="15" customHeight="1" x14ac:dyDescent="0.25">
      <c r="A164" s="2513"/>
      <c r="B164" s="2515"/>
      <c r="C164" s="102" t="s">
        <v>538</v>
      </c>
      <c r="D164" s="227"/>
      <c r="E164" s="226"/>
      <c r="G164" s="2495"/>
      <c r="H164" s="2495"/>
      <c r="I164" s="2495"/>
      <c r="J164" s="2495"/>
      <c r="K164" s="2495"/>
    </row>
    <row r="165" spans="1:11" ht="15" customHeight="1" x14ac:dyDescent="0.25">
      <c r="A165" s="2536"/>
      <c r="B165" s="2537"/>
      <c r="C165" s="102" t="s">
        <v>539</v>
      </c>
      <c r="D165" s="227"/>
      <c r="E165" s="226"/>
      <c r="G165" s="2495"/>
      <c r="H165" s="2495"/>
      <c r="I165" s="2495"/>
      <c r="J165" s="2495"/>
      <c r="K165" s="2495"/>
    </row>
    <row r="166" spans="1:11" ht="15" customHeight="1" thickBot="1" x14ac:dyDescent="0.3">
      <c r="A166" s="2534"/>
      <c r="B166" s="2535"/>
      <c r="C166" s="102" t="s">
        <v>117</v>
      </c>
      <c r="D166" s="227"/>
      <c r="E166" s="229"/>
      <c r="G166" s="2531"/>
      <c r="H166" s="2531"/>
      <c r="I166" s="2531"/>
      <c r="J166" s="2531"/>
      <c r="K166" s="2531"/>
    </row>
    <row r="167" spans="1:11" ht="15" customHeight="1" x14ac:dyDescent="0.25">
      <c r="A167" s="1011" t="s">
        <v>552</v>
      </c>
      <c r="B167" s="1012" t="s">
        <v>553</v>
      </c>
      <c r="C167" s="1010" t="s">
        <v>29</v>
      </c>
      <c r="D167" s="227"/>
      <c r="E167" s="229"/>
      <c r="G167" s="2531"/>
      <c r="H167" s="2531"/>
      <c r="I167" s="2531"/>
      <c r="J167" s="2531"/>
      <c r="K167" s="2531"/>
    </row>
    <row r="168" spans="1:11" ht="15" customHeight="1" x14ac:dyDescent="0.25">
      <c r="A168" s="1002"/>
      <c r="B168" s="80" t="s">
        <v>553</v>
      </c>
      <c r="C168" s="80" t="s">
        <v>550</v>
      </c>
      <c r="D168" s="227"/>
      <c r="E168" s="229"/>
      <c r="G168" s="2531"/>
      <c r="H168" s="2531"/>
      <c r="I168" s="2531"/>
      <c r="J168" s="2531"/>
      <c r="K168" s="2531"/>
    </row>
    <row r="169" spans="1:11" ht="15" customHeight="1" x14ac:dyDescent="0.25">
      <c r="A169" s="1002"/>
      <c r="B169" s="80" t="s">
        <v>224</v>
      </c>
      <c r="C169" s="102" t="s">
        <v>373</v>
      </c>
      <c r="D169" s="227"/>
      <c r="E169" s="229"/>
      <c r="G169" s="2531"/>
      <c r="H169" s="2531"/>
      <c r="I169" s="2531"/>
      <c r="J169" s="2531"/>
      <c r="K169" s="2531"/>
    </row>
    <row r="170" spans="1:11" ht="15" customHeight="1" x14ac:dyDescent="0.25">
      <c r="A170" s="1002"/>
      <c r="B170" s="80" t="s">
        <v>553</v>
      </c>
      <c r="C170" s="102" t="s">
        <v>30</v>
      </c>
      <c r="D170" s="227"/>
      <c r="E170" s="229"/>
      <c r="G170" s="2531"/>
      <c r="H170" s="2531"/>
      <c r="I170" s="2531"/>
      <c r="J170" s="2531"/>
      <c r="K170" s="2531"/>
    </row>
    <row r="171" spans="1:11" ht="15" customHeight="1" thickBot="1" x14ac:dyDescent="0.3">
      <c r="A171" s="1002"/>
      <c r="B171" s="80" t="s">
        <v>553</v>
      </c>
      <c r="C171" s="102" t="s">
        <v>551</v>
      </c>
      <c r="D171" s="227"/>
      <c r="E171" s="229"/>
      <c r="G171" s="2531"/>
      <c r="H171" s="2531"/>
      <c r="I171" s="2531"/>
      <c r="J171" s="2531"/>
      <c r="K171" s="2531"/>
    </row>
    <row r="172" spans="1:11" ht="15" customHeight="1" x14ac:dyDescent="0.25">
      <c r="A172" s="2532" t="s">
        <v>75</v>
      </c>
      <c r="B172" s="2533"/>
      <c r="C172" s="102" t="s">
        <v>109</v>
      </c>
      <c r="D172" s="225"/>
      <c r="E172" s="226"/>
      <c r="G172" s="2495"/>
      <c r="H172" s="2495"/>
      <c r="I172" s="2495"/>
      <c r="J172" s="2495"/>
      <c r="K172" s="2495"/>
    </row>
    <row r="173" spans="1:11" ht="15" customHeight="1" thickBot="1" x14ac:dyDescent="0.3">
      <c r="A173" s="2529"/>
      <c r="B173" s="2530"/>
      <c r="C173" s="102" t="s">
        <v>74</v>
      </c>
      <c r="D173" s="227"/>
      <c r="E173" s="226"/>
      <c r="G173" s="2495"/>
      <c r="H173" s="2495"/>
      <c r="I173" s="2495"/>
      <c r="J173" s="2495"/>
      <c r="K173" s="2495"/>
    </row>
    <row r="174" spans="1:11" ht="15" customHeight="1" x14ac:dyDescent="0.25">
      <c r="A174" s="2532" t="s">
        <v>76</v>
      </c>
      <c r="B174" s="2533"/>
      <c r="C174" s="1003" t="s">
        <v>77</v>
      </c>
      <c r="D174" s="227"/>
      <c r="E174" s="229"/>
      <c r="G174" s="2495"/>
      <c r="H174" s="2495"/>
      <c r="I174" s="2495"/>
      <c r="J174" s="2495"/>
      <c r="K174" s="2495"/>
    </row>
    <row r="175" spans="1:11" ht="15" customHeight="1" thickBot="1" x14ac:dyDescent="0.3">
      <c r="A175" s="2529"/>
      <c r="B175" s="2530"/>
      <c r="C175" s="1009" t="s">
        <v>78</v>
      </c>
      <c r="D175" s="227"/>
      <c r="E175" s="226"/>
      <c r="G175" s="2531"/>
      <c r="H175" s="2531"/>
      <c r="I175" s="2531"/>
      <c r="J175" s="2531"/>
      <c r="K175" s="2531"/>
    </row>
    <row r="176" spans="1:11" ht="15" customHeight="1" x14ac:dyDescent="0.25">
      <c r="A176" s="1006" t="s">
        <v>542</v>
      </c>
      <c r="B176" s="1007" t="s">
        <v>21</v>
      </c>
      <c r="C176" s="1003" t="s">
        <v>544</v>
      </c>
      <c r="D176" s="227"/>
      <c r="E176" s="226"/>
      <c r="G176" s="2495"/>
      <c r="H176" s="2495"/>
      <c r="I176" s="2495"/>
      <c r="J176" s="2495"/>
      <c r="K176" s="2495"/>
    </row>
    <row r="177" spans="1:14" ht="15" customHeight="1" x14ac:dyDescent="0.25">
      <c r="A177" s="1008"/>
      <c r="B177" s="1004" t="s">
        <v>1</v>
      </c>
      <c r="C177" s="1003" t="s">
        <v>543</v>
      </c>
      <c r="D177" s="227"/>
      <c r="E177" s="231"/>
      <c r="G177" s="2526"/>
      <c r="H177" s="2526"/>
      <c r="I177" s="2526"/>
      <c r="J177" s="2526"/>
      <c r="K177" s="2526"/>
    </row>
    <row r="178" spans="1:14" ht="15" customHeight="1" thickBot="1" x14ac:dyDescent="0.3">
      <c r="A178" s="1275"/>
      <c r="B178" s="1293" t="s">
        <v>1</v>
      </c>
      <c r="C178" s="1003" t="s">
        <v>541</v>
      </c>
      <c r="D178" s="1005"/>
      <c r="E178" s="231"/>
      <c r="G178" s="2526"/>
      <c r="H178" s="2526"/>
      <c r="I178" s="2526"/>
      <c r="J178" s="2526"/>
      <c r="K178" s="2526"/>
    </row>
    <row r="179" spans="1:14" ht="15" customHeight="1" x14ac:dyDescent="0.25">
      <c r="A179" s="2532" t="s">
        <v>119</v>
      </c>
      <c r="B179" s="2533"/>
      <c r="C179" s="1251"/>
      <c r="D179" s="232"/>
      <c r="E179" s="132"/>
      <c r="G179" s="2526"/>
      <c r="H179" s="2526"/>
      <c r="I179" s="2526"/>
      <c r="J179" s="2526"/>
      <c r="K179" s="2526"/>
    </row>
    <row r="180" spans="1:14" ht="15" customHeight="1" x14ac:dyDescent="0.25">
      <c r="A180" s="2527"/>
      <c r="B180" s="2528"/>
      <c r="C180" s="451"/>
      <c r="D180" s="211"/>
      <c r="E180" s="453"/>
      <c r="G180" s="2526"/>
      <c r="H180" s="2526"/>
      <c r="I180" s="2526"/>
      <c r="J180" s="2526"/>
      <c r="K180" s="2526"/>
    </row>
    <row r="181" spans="1:14" ht="15" customHeight="1" x14ac:dyDescent="0.25">
      <c r="A181" s="2489"/>
      <c r="B181" s="2491"/>
      <c r="C181" s="452"/>
      <c r="D181" s="211"/>
      <c r="E181" s="454"/>
      <c r="G181" s="2526"/>
      <c r="H181" s="2526"/>
      <c r="I181" s="2526"/>
      <c r="J181" s="2526"/>
      <c r="K181" s="2526"/>
    </row>
    <row r="182" spans="1:14" ht="15" customHeight="1" x14ac:dyDescent="0.25">
      <c r="A182" s="2489"/>
      <c r="B182" s="2491"/>
      <c r="C182" s="452"/>
      <c r="D182" s="211"/>
      <c r="E182" s="454"/>
      <c r="G182" s="2526"/>
      <c r="H182" s="2526"/>
      <c r="I182" s="2526"/>
      <c r="J182" s="2526"/>
      <c r="K182" s="2526"/>
    </row>
    <row r="183" spans="1:14" ht="15" customHeight="1" x14ac:dyDescent="0.25">
      <c r="A183" s="2489"/>
      <c r="B183" s="2491"/>
      <c r="C183" s="378"/>
      <c r="D183" s="455"/>
      <c r="E183" s="331"/>
      <c r="G183" s="2526"/>
      <c r="H183" s="2526"/>
      <c r="I183" s="2526"/>
      <c r="J183" s="2526"/>
      <c r="K183" s="2526"/>
    </row>
    <row r="184" spans="1:14" ht="15" customHeight="1" x14ac:dyDescent="0.25">
      <c r="A184" s="2489"/>
      <c r="B184" s="2491"/>
      <c r="C184" s="378"/>
      <c r="D184" s="234"/>
      <c r="E184" s="331"/>
      <c r="G184" s="2526"/>
      <c r="H184" s="2526"/>
      <c r="I184" s="2526"/>
      <c r="J184" s="2526"/>
      <c r="K184" s="2526"/>
    </row>
    <row r="185" spans="1:14" ht="15" customHeight="1" x14ac:dyDescent="0.25">
      <c r="A185" s="2489"/>
      <c r="B185" s="2491"/>
      <c r="C185" s="378"/>
      <c r="D185" s="234"/>
      <c r="E185" s="331"/>
      <c r="G185" s="2526"/>
      <c r="H185" s="2526"/>
      <c r="I185" s="2526"/>
      <c r="J185" s="2526"/>
      <c r="K185" s="2526"/>
    </row>
    <row r="186" spans="1:14" ht="15" customHeight="1" x14ac:dyDescent="0.25">
      <c r="A186" s="2489"/>
      <c r="B186" s="2491"/>
      <c r="C186" s="378"/>
      <c r="D186" s="234"/>
      <c r="E186" s="331"/>
      <c r="G186" s="2526"/>
      <c r="H186" s="2526"/>
      <c r="I186" s="2526"/>
      <c r="J186" s="2526"/>
      <c r="K186" s="2526"/>
    </row>
    <row r="187" spans="1:14" ht="15" customHeight="1" thickBot="1" x14ac:dyDescent="0.3">
      <c r="A187" s="2492"/>
      <c r="B187" s="2494"/>
      <c r="C187" s="379"/>
      <c r="D187" s="235"/>
      <c r="E187" s="330"/>
      <c r="G187" s="2526"/>
      <c r="H187" s="2526"/>
      <c r="I187" s="2526"/>
      <c r="J187" s="2526"/>
      <c r="K187" s="2526"/>
    </row>
    <row r="188" spans="1:14" ht="15" customHeight="1" thickBot="1" x14ac:dyDescent="0.3">
      <c r="A188" s="1288" t="s">
        <v>120</v>
      </c>
      <c r="B188" s="1289"/>
      <c r="C188" s="1285"/>
      <c r="D188" s="33"/>
      <c r="E188" s="1286"/>
      <c r="G188" s="594" t="s">
        <v>281</v>
      </c>
      <c r="H188" s="593" t="s">
        <v>277</v>
      </c>
      <c r="I188" s="593" t="s">
        <v>278</v>
      </c>
      <c r="K188" s="162"/>
      <c r="L188" s="10"/>
    </row>
    <row r="189" spans="1:14" ht="15" customHeight="1" thickBot="1" x14ac:dyDescent="0.3">
      <c r="G189" s="1296"/>
      <c r="H189" s="606"/>
      <c r="I189" s="592"/>
      <c r="K189" s="162"/>
      <c r="M189" s="33"/>
      <c r="N189" s="325" t="s">
        <v>276</v>
      </c>
    </row>
    <row r="190" spans="1:14" ht="15" customHeight="1" x14ac:dyDescent="0.25">
      <c r="G190" s="1296"/>
      <c r="H190" s="676"/>
      <c r="I190" s="683"/>
      <c r="K190" s="162"/>
      <c r="M190" s="683"/>
      <c r="N190"/>
    </row>
    <row r="191" spans="1:14" ht="15" customHeight="1" x14ac:dyDescent="0.25">
      <c r="G191" s="1296"/>
      <c r="H191" s="676"/>
      <c r="I191" s="683"/>
      <c r="K191" s="162"/>
      <c r="M191" s="683"/>
    </row>
    <row r="192" spans="1:14" ht="15" customHeight="1" x14ac:dyDescent="0.25">
      <c r="G192" s="1296"/>
      <c r="H192" s="676"/>
      <c r="I192" s="683"/>
      <c r="K192" s="162"/>
      <c r="M192" s="683"/>
    </row>
    <row r="193" spans="1:20" ht="15" customHeight="1" x14ac:dyDescent="0.25">
      <c r="G193" s="1296"/>
      <c r="H193" s="676"/>
      <c r="I193" s="683"/>
      <c r="K193" s="162"/>
      <c r="M193" s="683"/>
      <c r="N193"/>
    </row>
    <row r="194" spans="1:20" ht="15" customHeight="1" x14ac:dyDescent="0.25">
      <c r="G194" s="1296"/>
      <c r="H194" s="676"/>
      <c r="I194" s="683"/>
      <c r="K194" s="162"/>
      <c r="M194" s="683"/>
      <c r="N194"/>
    </row>
    <row r="195" spans="1:20" ht="15" customHeight="1" x14ac:dyDescent="0.25">
      <c r="G195" s="1296"/>
      <c r="H195" s="676"/>
      <c r="I195" s="683"/>
      <c r="K195" s="162"/>
      <c r="M195" s="683"/>
    </row>
    <row r="196" spans="1:20" ht="15" customHeight="1" x14ac:dyDescent="0.25">
      <c r="G196" s="1296"/>
      <c r="H196" s="676"/>
      <c r="I196" s="683"/>
      <c r="K196" s="162"/>
      <c r="M196" s="683"/>
      <c r="N196"/>
    </row>
    <row r="197" spans="1:20" ht="15" customHeight="1" thickBot="1" x14ac:dyDescent="0.3">
      <c r="A197" s="1260" t="s">
        <v>246</v>
      </c>
      <c r="B197" s="1260"/>
      <c r="H197" s="51"/>
      <c r="J197" s="10"/>
      <c r="K197" s="162"/>
    </row>
    <row r="198" spans="1:20" ht="15" customHeight="1" thickBot="1" x14ac:dyDescent="0.3">
      <c r="A198" s="342" t="s">
        <v>145</v>
      </c>
      <c r="B198" s="342"/>
      <c r="C198" s="459" t="s">
        <v>245</v>
      </c>
      <c r="D198" s="459" t="s">
        <v>47</v>
      </c>
      <c r="E198" s="459" t="s">
        <v>243</v>
      </c>
      <c r="J198" s="10"/>
      <c r="K198" s="162"/>
      <c r="P198" s="397" t="s">
        <v>83</v>
      </c>
    </row>
    <row r="199" spans="1:20" ht="15" customHeight="1" thickBot="1" x14ac:dyDescent="0.3">
      <c r="A199" s="458" t="s">
        <v>244</v>
      </c>
      <c r="B199" s="458"/>
      <c r="C199" s="449"/>
      <c r="D199" s="595"/>
      <c r="E199" s="457"/>
      <c r="G199" s="1274" t="s">
        <v>242</v>
      </c>
      <c r="H199" s="1274"/>
      <c r="J199" s="10"/>
      <c r="K199" s="162"/>
    </row>
    <row r="200" spans="1:20" ht="15" customHeight="1" thickBot="1" x14ac:dyDescent="0.3">
      <c r="A200" s="1257" t="s">
        <v>279</v>
      </c>
      <c r="D200" s="33"/>
      <c r="E200" s="33"/>
      <c r="G200" s="1296" t="s">
        <v>287</v>
      </c>
      <c r="K200" s="162"/>
      <c r="M200" s="1274" t="s">
        <v>284</v>
      </c>
      <c r="P200" s="584" t="s">
        <v>259</v>
      </c>
      <c r="Q200" s="585"/>
      <c r="R200" s="585"/>
      <c r="S200" s="585"/>
      <c r="T200" s="585"/>
    </row>
    <row r="201" spans="1:20" ht="15" customHeight="1" thickBot="1" x14ac:dyDescent="0.3">
      <c r="A201" s="596" t="s">
        <v>280</v>
      </c>
      <c r="B201" s="1298"/>
      <c r="C201" s="484"/>
      <c r="D201" s="431"/>
      <c r="E201" s="483" t="s">
        <v>239</v>
      </c>
      <c r="G201" s="1274" t="s">
        <v>282</v>
      </c>
      <c r="H201" s="1274"/>
      <c r="J201" s="1296"/>
      <c r="M201" s="607"/>
      <c r="N201" s="583" t="str">
        <f>IF((M201)&gt;((E200)+(0.01)),P200,P198)</f>
        <v xml:space="preserve"> </v>
      </c>
    </row>
    <row r="202" spans="1:20" ht="15" customHeight="1" thickBot="1" x14ac:dyDescent="0.3">
      <c r="A202" s="461" t="s">
        <v>247</v>
      </c>
      <c r="B202" s="461"/>
      <c r="C202" s="460"/>
      <c r="D202" s="456"/>
      <c r="E202" s="457"/>
      <c r="G202" s="1296" t="s">
        <v>704</v>
      </c>
      <c r="H202" s="1296"/>
      <c r="K202" s="162"/>
    </row>
    <row r="203" spans="1:20" ht="15" customHeight="1" x14ac:dyDescent="0.25">
      <c r="A203"/>
      <c r="B203"/>
      <c r="C203"/>
      <c r="D203"/>
      <c r="E203"/>
      <c r="G203" s="1296"/>
      <c r="H203" s="1296"/>
      <c r="K203" s="162"/>
    </row>
    <row r="204" spans="1:20" ht="15" customHeight="1" x14ac:dyDescent="0.25">
      <c r="A204"/>
      <c r="B204"/>
      <c r="C204"/>
      <c r="D204"/>
      <c r="E204"/>
      <c r="G204" s="1296"/>
      <c r="H204" s="1296"/>
      <c r="K204" s="162"/>
    </row>
    <row r="205" spans="1:20" ht="15" customHeight="1" x14ac:dyDescent="0.25">
      <c r="G205" s="1296"/>
      <c r="H205" s="1296"/>
      <c r="K205" s="162"/>
    </row>
    <row r="206" spans="1:20" ht="15" customHeight="1" x14ac:dyDescent="0.25">
      <c r="G206" s="1296"/>
      <c r="H206" s="1296"/>
      <c r="K206" s="162"/>
    </row>
    <row r="207" spans="1:20" ht="15" customHeight="1" x14ac:dyDescent="0.25">
      <c r="G207" s="1296"/>
      <c r="H207" s="1296"/>
      <c r="K207" s="162"/>
    </row>
    <row r="208" spans="1:20" ht="15" customHeight="1" x14ac:dyDescent="0.25">
      <c r="G208" s="1296"/>
      <c r="H208" s="1296"/>
      <c r="K208" s="162"/>
    </row>
    <row r="209" spans="1:14" ht="15" customHeight="1" x14ac:dyDescent="0.25">
      <c r="A209"/>
      <c r="B209"/>
      <c r="C209"/>
      <c r="D209"/>
      <c r="E209"/>
      <c r="G209" s="1296"/>
      <c r="H209" s="1296"/>
      <c r="K209" s="162"/>
    </row>
    <row r="210" spans="1:14" ht="15" customHeight="1" x14ac:dyDescent="0.25">
      <c r="A210"/>
      <c r="B210"/>
      <c r="C210"/>
      <c r="D210"/>
      <c r="E210"/>
      <c r="G210" s="1296"/>
      <c r="H210" s="1296"/>
      <c r="K210" s="162"/>
    </row>
    <row r="211" spans="1:14" ht="15" customHeight="1" x14ac:dyDescent="0.25">
      <c r="A211"/>
      <c r="B211"/>
      <c r="C211"/>
      <c r="D211"/>
      <c r="E211"/>
      <c r="G211" s="1296"/>
      <c r="H211" s="1296"/>
      <c r="K211" s="162"/>
    </row>
    <row r="212" spans="1:14" ht="15" customHeight="1" x14ac:dyDescent="0.25">
      <c r="K212" s="162"/>
    </row>
    <row r="213" spans="1:14" ht="15" customHeight="1" x14ac:dyDescent="0.25"/>
    <row r="214" spans="1:14" ht="15" customHeight="1" x14ac:dyDescent="0.25"/>
    <row r="215" spans="1:14" ht="15" customHeight="1" thickBot="1" x14ac:dyDescent="0.3">
      <c r="K215" s="162"/>
    </row>
    <row r="216" spans="1:14" ht="15" customHeight="1" thickBot="1" x14ac:dyDescent="0.3">
      <c r="A216" s="481" t="s">
        <v>92</v>
      </c>
      <c r="B216" s="538"/>
      <c r="C216" s="329"/>
      <c r="D216" s="482" t="s">
        <v>240</v>
      </c>
      <c r="E216" s="1254"/>
      <c r="F216" s="1254"/>
      <c r="G216" s="1254"/>
      <c r="H216" s="1254"/>
      <c r="I216" s="1254"/>
      <c r="J216" s="33"/>
      <c r="K216" s="162" t="s">
        <v>241</v>
      </c>
    </row>
    <row r="217" spans="1:14" ht="15" customHeight="1" x14ac:dyDescent="0.25">
      <c r="J217" s="152" t="s">
        <v>141</v>
      </c>
      <c r="K217" s="162"/>
    </row>
    <row r="218" spans="1:14" ht="15" customHeight="1" x14ac:dyDescent="0.25">
      <c r="E218" s="380" t="s">
        <v>144</v>
      </c>
      <c r="J218" s="2519" t="s">
        <v>558</v>
      </c>
      <c r="K218" s="2519"/>
    </row>
    <row r="219" spans="1:14" ht="15" customHeight="1" x14ac:dyDescent="0.25">
      <c r="E219" s="380"/>
    </row>
    <row r="220" spans="1:14" ht="15" customHeight="1" x14ac:dyDescent="0.25">
      <c r="A220" s="258" t="s">
        <v>262</v>
      </c>
      <c r="B220" s="258"/>
      <c r="K220" s="162"/>
      <c r="N220" s="377"/>
    </row>
    <row r="221" spans="1:14" ht="15" customHeight="1" thickBot="1" x14ac:dyDescent="0.3">
      <c r="K221" s="162"/>
    </row>
    <row r="222" spans="1:14" ht="15" customHeight="1" thickBot="1" x14ac:dyDescent="0.3">
      <c r="A222" s="468" t="s">
        <v>249</v>
      </c>
      <c r="B222" s="1294"/>
      <c r="C222" s="1254"/>
      <c r="D222" s="1254"/>
      <c r="E222" s="1254"/>
      <c r="F222" s="1254"/>
      <c r="G222" s="1254"/>
      <c r="H222" s="1254"/>
      <c r="I222" s="323"/>
      <c r="J222" s="33"/>
      <c r="K222" s="162" t="s">
        <v>146</v>
      </c>
    </row>
    <row r="223" spans="1:14" ht="15" customHeight="1" x14ac:dyDescent="0.25">
      <c r="J223" s="10"/>
      <c r="K223" s="162"/>
    </row>
    <row r="224" spans="1:14" ht="15" customHeight="1" x14ac:dyDescent="0.25">
      <c r="J224" s="10"/>
      <c r="K224" s="162"/>
    </row>
    <row r="225" spans="1:14" ht="15" customHeight="1" thickBot="1" x14ac:dyDescent="0.3">
      <c r="A225" s="1260" t="s">
        <v>651</v>
      </c>
      <c r="J225" s="10"/>
      <c r="K225" s="162"/>
    </row>
    <row r="226" spans="1:14" ht="15" customHeight="1" thickBot="1" x14ac:dyDescent="0.3">
      <c r="A226" s="1284" t="s">
        <v>88</v>
      </c>
      <c r="B226" s="1285"/>
      <c r="C226" s="70" t="s">
        <v>80</v>
      </c>
      <c r="D226" s="92" t="s">
        <v>71</v>
      </c>
      <c r="E226" s="71" t="s">
        <v>81</v>
      </c>
      <c r="K226" s="162"/>
    </row>
    <row r="227" spans="1:14" ht="15" customHeight="1" x14ac:dyDescent="0.25">
      <c r="A227" s="2486"/>
      <c r="B227" s="2488"/>
      <c r="C227" s="1252"/>
      <c r="D227" s="233"/>
      <c r="E227" s="231"/>
      <c r="G227" s="151"/>
      <c r="H227" s="151"/>
      <c r="K227" s="162"/>
    </row>
    <row r="228" spans="1:14" ht="15" customHeight="1" x14ac:dyDescent="0.25">
      <c r="A228" s="2489"/>
      <c r="B228" s="2491"/>
      <c r="C228" s="1252"/>
      <c r="D228" s="233"/>
      <c r="E228" s="231"/>
      <c r="G228" s="151"/>
      <c r="H228" s="151"/>
      <c r="K228" s="162"/>
    </row>
    <row r="229" spans="1:14" ht="15" customHeight="1" x14ac:dyDescent="0.25">
      <c r="A229" s="2489"/>
      <c r="B229" s="2491"/>
      <c r="C229" s="1252"/>
      <c r="D229" s="233"/>
      <c r="E229" s="231"/>
      <c r="G229" s="151"/>
      <c r="H229" s="151"/>
      <c r="K229" s="162"/>
    </row>
    <row r="230" spans="1:14" ht="15" customHeight="1" x14ac:dyDescent="0.25">
      <c r="A230" s="2489"/>
      <c r="B230" s="2491"/>
      <c r="C230" s="1251"/>
      <c r="D230" s="211"/>
      <c r="E230" s="226"/>
      <c r="K230" s="162"/>
    </row>
    <row r="231" spans="1:14" ht="15" customHeight="1" x14ac:dyDescent="0.25">
      <c r="A231" s="2489"/>
      <c r="B231" s="2491"/>
      <c r="C231" s="1251"/>
      <c r="D231" s="211"/>
      <c r="E231" s="226"/>
      <c r="K231" s="162"/>
    </row>
    <row r="232" spans="1:14" ht="15" customHeight="1" thickBot="1" x14ac:dyDescent="0.3">
      <c r="A232" s="2492"/>
      <c r="B232" s="2494"/>
      <c r="C232" s="1251"/>
      <c r="D232" s="211"/>
      <c r="E232" s="226"/>
      <c r="K232" s="162"/>
    </row>
    <row r="233" spans="1:14" ht="15" customHeight="1" thickBot="1" x14ac:dyDescent="0.3">
      <c r="A233" s="1284" t="s">
        <v>89</v>
      </c>
      <c r="B233" s="1285"/>
      <c r="C233" s="1285"/>
      <c r="D233" s="33"/>
      <c r="E233" s="1286"/>
      <c r="G233" s="594" t="s">
        <v>281</v>
      </c>
      <c r="H233" s="593" t="s">
        <v>277</v>
      </c>
      <c r="I233" s="593" t="s">
        <v>278</v>
      </c>
      <c r="K233" s="162"/>
      <c r="L233" s="10"/>
    </row>
    <row r="234" spans="1:14" ht="15" customHeight="1" thickBot="1" x14ac:dyDescent="0.3">
      <c r="G234" s="1296"/>
      <c r="H234" s="606"/>
      <c r="I234" s="592"/>
      <c r="K234" s="162"/>
      <c r="M234" s="33"/>
      <c r="N234" s="325" t="s">
        <v>276</v>
      </c>
    </row>
    <row r="235" spans="1:14" ht="15" customHeight="1" x14ac:dyDescent="0.25">
      <c r="G235" s="1296"/>
      <c r="H235" s="676"/>
      <c r="I235" s="683"/>
      <c r="K235" s="162"/>
      <c r="M235" s="683"/>
      <c r="N235"/>
    </row>
    <row r="236" spans="1:14" ht="15" customHeight="1" x14ac:dyDescent="0.25">
      <c r="G236" s="1296"/>
      <c r="H236" s="676"/>
      <c r="I236" s="683"/>
      <c r="K236" s="162"/>
      <c r="M236" s="683"/>
    </row>
    <row r="237" spans="1:14" ht="15" customHeight="1" x14ac:dyDescent="0.25">
      <c r="G237" s="1296"/>
      <c r="H237" s="676"/>
      <c r="I237" s="683"/>
      <c r="K237" s="162"/>
      <c r="M237" s="683"/>
    </row>
    <row r="238" spans="1:14" ht="15" customHeight="1" x14ac:dyDescent="0.25">
      <c r="G238" s="1296"/>
      <c r="H238" s="676"/>
      <c r="I238" s="683"/>
      <c r="K238" s="162"/>
      <c r="M238" s="683"/>
    </row>
    <row r="239" spans="1:14" ht="15" customHeight="1" x14ac:dyDescent="0.25">
      <c r="G239" s="1296"/>
      <c r="H239" s="676"/>
      <c r="I239" s="683"/>
      <c r="K239" s="162"/>
      <c r="M239" s="683"/>
    </row>
    <row r="240" spans="1:14" ht="15" customHeight="1" x14ac:dyDescent="0.25">
      <c r="G240" s="1296"/>
      <c r="H240" s="676"/>
      <c r="I240" s="683"/>
      <c r="K240" s="162"/>
      <c r="M240" s="683"/>
      <c r="N240"/>
    </row>
    <row r="241" spans="1:20" ht="15" customHeight="1" x14ac:dyDescent="0.25">
      <c r="G241" s="1296"/>
      <c r="H241" s="676"/>
      <c r="I241" s="683"/>
      <c r="K241" s="162"/>
      <c r="M241" s="683"/>
      <c r="N241"/>
    </row>
    <row r="242" spans="1:20" ht="15" customHeight="1" thickBot="1" x14ac:dyDescent="0.3">
      <c r="A242" s="1260" t="s">
        <v>285</v>
      </c>
      <c r="B242" s="1260"/>
      <c r="J242" s="10"/>
      <c r="K242" s="162"/>
    </row>
    <row r="243" spans="1:20" ht="15" customHeight="1" thickBot="1" x14ac:dyDescent="0.3">
      <c r="A243" s="462" t="s">
        <v>123</v>
      </c>
      <c r="B243" s="462"/>
      <c r="C243" s="463" t="s">
        <v>245</v>
      </c>
      <c r="D243" s="463" t="s">
        <v>47</v>
      </c>
      <c r="E243" s="463" t="s">
        <v>243</v>
      </c>
      <c r="H243" s="51"/>
      <c r="I243" s="10"/>
      <c r="J243" s="1296"/>
      <c r="K243" s="162"/>
      <c r="P243" s="1256" t="s">
        <v>83</v>
      </c>
    </row>
    <row r="244" spans="1:20" ht="15" customHeight="1" thickBot="1" x14ac:dyDescent="0.3">
      <c r="A244" s="464" t="s">
        <v>248</v>
      </c>
      <c r="B244" s="539"/>
      <c r="C244" s="465"/>
      <c r="D244" s="469"/>
      <c r="E244" s="308"/>
      <c r="G244" s="1274" t="s">
        <v>257</v>
      </c>
      <c r="H244" s="1274"/>
      <c r="J244" s="10"/>
      <c r="K244" s="162"/>
    </row>
    <row r="245" spans="1:20" ht="15" customHeight="1" thickBot="1" x14ac:dyDescent="0.3">
      <c r="A245" s="586" t="s">
        <v>274</v>
      </c>
      <c r="B245" s="587"/>
      <c r="C245" s="588"/>
      <c r="D245" s="33"/>
      <c r="E245" s="33"/>
      <c r="G245" s="1296" t="s">
        <v>287</v>
      </c>
      <c r="M245" s="1274" t="s">
        <v>284</v>
      </c>
      <c r="P245" s="584" t="s">
        <v>259</v>
      </c>
      <c r="Q245" s="585"/>
      <c r="R245" s="585"/>
      <c r="S245" s="585"/>
      <c r="T245" s="585"/>
    </row>
    <row r="246" spans="1:20" ht="15" customHeight="1" thickBot="1" x14ac:dyDescent="0.3">
      <c r="A246" s="596" t="s">
        <v>280</v>
      </c>
      <c r="B246" s="1297"/>
      <c r="C246" s="589"/>
      <c r="D246" s="431"/>
      <c r="E246" s="450" t="s">
        <v>256</v>
      </c>
      <c r="G246" s="1274" t="s">
        <v>282</v>
      </c>
      <c r="H246" s="1274"/>
      <c r="J246" s="1296"/>
      <c r="K246" s="162"/>
      <c r="L246" s="10"/>
      <c r="M246" s="607"/>
      <c r="N246" s="583" t="str">
        <f>IF((M246)&gt;((E245)+(0.01)),P245,P243)</f>
        <v xml:space="preserve"> </v>
      </c>
    </row>
    <row r="247" spans="1:20" ht="15" customHeight="1" thickBot="1" x14ac:dyDescent="0.3">
      <c r="A247" s="467" t="s">
        <v>231</v>
      </c>
      <c r="B247" s="467"/>
      <c r="C247" s="466"/>
      <c r="D247" s="466"/>
      <c r="E247" s="466"/>
      <c r="G247" s="1296" t="s">
        <v>703</v>
      </c>
      <c r="H247" s="1274"/>
      <c r="J247" s="1296"/>
    </row>
    <row r="248" spans="1:20" ht="15" customHeight="1" x14ac:dyDescent="0.25"/>
    <row r="249" spans="1:20" ht="15" customHeight="1" x14ac:dyDescent="0.25"/>
    <row r="250" spans="1:20" ht="15" customHeight="1" x14ac:dyDescent="0.25"/>
    <row r="251" spans="1:20" ht="15" customHeight="1" x14ac:dyDescent="0.25"/>
    <row r="252" spans="1:20" ht="15" customHeight="1" x14ac:dyDescent="0.25"/>
    <row r="253" spans="1:20" ht="15" customHeight="1" x14ac:dyDescent="0.25"/>
    <row r="254" spans="1:20" ht="15" customHeight="1" x14ac:dyDescent="0.25"/>
    <row r="255" spans="1:20" ht="15" customHeight="1" x14ac:dyDescent="0.25"/>
    <row r="256" spans="1:20" ht="15" customHeight="1" thickBot="1" x14ac:dyDescent="0.3">
      <c r="G256" s="1274"/>
      <c r="H256" s="1274"/>
      <c r="J256" s="10"/>
      <c r="K256" s="162"/>
    </row>
    <row r="257" spans="1:14" ht="15" customHeight="1" thickBot="1" x14ac:dyDescent="0.3">
      <c r="A257" s="324" t="s">
        <v>92</v>
      </c>
      <c r="B257" s="329"/>
      <c r="C257" s="1254"/>
      <c r="D257" s="1254"/>
      <c r="E257" s="1254"/>
      <c r="F257" s="1254"/>
      <c r="G257" s="1254"/>
      <c r="H257" s="1254"/>
      <c r="I257" s="323"/>
      <c r="J257" s="33"/>
      <c r="K257" s="162"/>
    </row>
    <row r="258" spans="1:14" ht="15" customHeight="1" x14ac:dyDescent="0.25">
      <c r="K258" s="162"/>
    </row>
    <row r="259" spans="1:14" ht="15" customHeight="1" x14ac:dyDescent="0.25">
      <c r="K259" s="162"/>
    </row>
    <row r="260" spans="1:14" ht="15" customHeight="1" thickBot="1" x14ac:dyDescent="0.3">
      <c r="A260" s="1260" t="s">
        <v>652</v>
      </c>
      <c r="K260" s="162"/>
    </row>
    <row r="261" spans="1:14" ht="15" customHeight="1" thickBot="1" x14ac:dyDescent="0.3">
      <c r="A261" s="136" t="s">
        <v>111</v>
      </c>
      <c r="B261" s="540"/>
      <c r="C261" s="1285"/>
      <c r="D261" s="147" t="s">
        <v>17</v>
      </c>
      <c r="K261" s="162"/>
    </row>
    <row r="262" spans="1:14" ht="15" customHeight="1" x14ac:dyDescent="0.25">
      <c r="A262" s="144" t="s">
        <v>0</v>
      </c>
      <c r="B262" s="541"/>
      <c r="C262" s="1268"/>
      <c r="D262" s="396"/>
      <c r="G262" s="151"/>
      <c r="H262" s="151"/>
      <c r="K262" s="162"/>
    </row>
    <row r="263" spans="1:14" ht="15" customHeight="1" x14ac:dyDescent="0.25">
      <c r="A263" s="1277" t="s">
        <v>1</v>
      </c>
      <c r="B263" s="1278"/>
      <c r="C263" s="1264"/>
      <c r="D263" s="212"/>
      <c r="K263" s="162"/>
    </row>
    <row r="264" spans="1:14" ht="15" customHeight="1" thickBot="1" x14ac:dyDescent="0.3">
      <c r="A264" s="1272" t="s">
        <v>74</v>
      </c>
      <c r="B264" s="1273"/>
      <c r="C264" s="1265"/>
      <c r="D264" s="470" t="s">
        <v>83</v>
      </c>
      <c r="G264" s="1274"/>
      <c r="H264" s="1274"/>
      <c r="J264" s="10"/>
      <c r="N264" s="162"/>
    </row>
    <row r="265" spans="1:14" ht="15" customHeight="1" thickBot="1" x14ac:dyDescent="0.3">
      <c r="A265" s="1288" t="s">
        <v>121</v>
      </c>
      <c r="B265" s="1289"/>
      <c r="C265" s="1285"/>
      <c r="D265" s="33"/>
      <c r="E265" s="1296" t="s">
        <v>293</v>
      </c>
    </row>
    <row r="266" spans="1:14" ht="15" customHeight="1" x14ac:dyDescent="0.25">
      <c r="K266" s="162"/>
    </row>
    <row r="267" spans="1:14" ht="15" customHeight="1" x14ac:dyDescent="0.25">
      <c r="K267" s="162"/>
    </row>
    <row r="268" spans="1:14" ht="15" customHeight="1" x14ac:dyDescent="0.25">
      <c r="K268" s="162"/>
    </row>
    <row r="269" spans="1:14" ht="15" customHeight="1" x14ac:dyDescent="0.25">
      <c r="K269" s="162"/>
    </row>
    <row r="270" spans="1:14" ht="15" customHeight="1" x14ac:dyDescent="0.25">
      <c r="K270" s="162"/>
    </row>
    <row r="271" spans="1:14" ht="15" customHeight="1" x14ac:dyDescent="0.25">
      <c r="K271" s="162"/>
    </row>
    <row r="272" spans="1:14" ht="15" customHeight="1" thickBot="1" x14ac:dyDescent="0.3">
      <c r="A272" s="1260" t="s">
        <v>289</v>
      </c>
      <c r="B272" s="1260"/>
      <c r="K272" s="162"/>
    </row>
    <row r="273" spans="1:20" ht="15" customHeight="1" thickBot="1" x14ac:dyDescent="0.3">
      <c r="A273" s="1132" t="s">
        <v>114</v>
      </c>
      <c r="B273" s="1132"/>
      <c r="C273" s="472" t="s">
        <v>245</v>
      </c>
      <c r="D273" s="472" t="s">
        <v>47</v>
      </c>
      <c r="E273" s="472" t="s">
        <v>243</v>
      </c>
      <c r="K273" s="162"/>
      <c r="P273" s="1256" t="s">
        <v>83</v>
      </c>
    </row>
    <row r="274" spans="1:20" ht="15" customHeight="1" thickBot="1" x14ac:dyDescent="0.3">
      <c r="A274" s="1132" t="s">
        <v>248</v>
      </c>
      <c r="B274" s="1132"/>
      <c r="C274" s="432"/>
      <c r="D274" s="432"/>
      <c r="E274" s="432"/>
      <c r="G274" s="1274" t="s">
        <v>257</v>
      </c>
      <c r="H274" s="1274"/>
      <c r="K274" s="162"/>
      <c r="P274" s="597" t="s">
        <v>291</v>
      </c>
    </row>
    <row r="275" spans="1:20" ht="15" customHeight="1" thickBot="1" x14ac:dyDescent="0.3">
      <c r="A275" s="486" t="s">
        <v>273</v>
      </c>
      <c r="B275" s="544"/>
      <c r="C275" s="479"/>
      <c r="D275" s="432"/>
      <c r="E275" s="432"/>
      <c r="G275" s="1296" t="s">
        <v>290</v>
      </c>
      <c r="M275" s="1274" t="s">
        <v>284</v>
      </c>
      <c r="P275" s="584" t="s">
        <v>259</v>
      </c>
      <c r="Q275" s="585"/>
      <c r="R275" s="585"/>
      <c r="S275" s="585"/>
      <c r="T275" s="585"/>
    </row>
    <row r="276" spans="1:20" ht="15" customHeight="1" thickBot="1" x14ac:dyDescent="0.3">
      <c r="A276" s="596" t="s">
        <v>280</v>
      </c>
      <c r="B276" s="1298"/>
      <c r="C276" s="1255"/>
      <c r="D276" s="431"/>
      <c r="E276" s="450" t="s">
        <v>256</v>
      </c>
      <c r="G276" s="1274" t="s">
        <v>282</v>
      </c>
      <c r="H276" s="1274"/>
      <c r="J276" s="1296"/>
      <c r="K276" s="162"/>
      <c r="M276" s="607"/>
      <c r="N276" s="583" t="str">
        <f>IF((M276)&gt;((E275)+(0.01)),P275,P274)</f>
        <v xml:space="preserve">   </v>
      </c>
    </row>
    <row r="277" spans="1:20" ht="15" customHeight="1" thickBot="1" x14ac:dyDescent="0.3">
      <c r="A277" s="473" t="s">
        <v>250</v>
      </c>
      <c r="B277" s="545"/>
      <c r="C277" s="432"/>
      <c r="D277" s="432"/>
      <c r="E277" s="432"/>
      <c r="G277" s="1274" t="s">
        <v>292</v>
      </c>
      <c r="H277" s="1274"/>
    </row>
    <row r="278" spans="1:20" ht="15" customHeight="1" x14ac:dyDescent="0.25"/>
    <row r="279" spans="1:20" ht="15" customHeight="1" x14ac:dyDescent="0.25"/>
    <row r="280" spans="1:20" ht="15" customHeight="1" x14ac:dyDescent="0.25"/>
    <row r="281" spans="1:20" ht="15" customHeight="1" x14ac:dyDescent="0.25"/>
    <row r="282" spans="1:20" ht="15" customHeight="1" x14ac:dyDescent="0.25"/>
    <row r="283" spans="1:20" ht="15" customHeight="1" x14ac:dyDescent="0.25"/>
    <row r="284" spans="1:20" ht="15" customHeight="1" x14ac:dyDescent="0.25"/>
    <row r="285" spans="1:20" ht="15" customHeight="1" thickBot="1" x14ac:dyDescent="0.3">
      <c r="G285" s="1274"/>
      <c r="H285" s="1274"/>
      <c r="J285" s="10"/>
      <c r="K285" s="162"/>
    </row>
    <row r="286" spans="1:20" ht="15" customHeight="1" thickBot="1" x14ac:dyDescent="0.3">
      <c r="A286" s="324" t="s">
        <v>251</v>
      </c>
      <c r="B286" s="329"/>
      <c r="C286" s="1254"/>
      <c r="D286" s="1254"/>
      <c r="E286" s="1254"/>
      <c r="F286" s="1254"/>
      <c r="G286" s="1254"/>
      <c r="H286" s="1254"/>
      <c r="I286" s="323"/>
      <c r="J286" s="33"/>
      <c r="K286" s="485" t="s">
        <v>148</v>
      </c>
    </row>
    <row r="287" spans="1:20" ht="15" customHeight="1" x14ac:dyDescent="0.25">
      <c r="K287" s="162"/>
    </row>
    <row r="288" spans="1:20" ht="15" customHeight="1" x14ac:dyDescent="0.25"/>
    <row r="289" spans="1:14" ht="15" customHeight="1" x14ac:dyDescent="0.25"/>
    <row r="290" spans="1:14" ht="15.95" customHeight="1" x14ac:dyDescent="0.25">
      <c r="E290" s="380" t="s">
        <v>144</v>
      </c>
      <c r="J290" s="2519" t="s">
        <v>559</v>
      </c>
      <c r="K290" s="2519"/>
    </row>
    <row r="291" spans="1:14" ht="15.95" customHeight="1" thickBot="1" x14ac:dyDescent="0.3">
      <c r="E291" s="380"/>
    </row>
    <row r="292" spans="1:14" ht="15.95" customHeight="1" thickBot="1" x14ac:dyDescent="0.3">
      <c r="A292" s="324" t="s">
        <v>251</v>
      </c>
      <c r="B292" s="329"/>
      <c r="C292" s="1254"/>
      <c r="D292" s="1254"/>
      <c r="E292" s="1254"/>
      <c r="F292" s="1254"/>
      <c r="G292" s="1254"/>
      <c r="H292" s="1254"/>
      <c r="I292" s="323"/>
      <c r="J292" s="33"/>
    </row>
    <row r="293" spans="1:14" ht="15.95" customHeight="1" x14ac:dyDescent="0.25">
      <c r="J293" s="10"/>
    </row>
    <row r="294" spans="1:14" ht="15" customHeight="1" x14ac:dyDescent="0.25">
      <c r="A294" s="258" t="s">
        <v>263</v>
      </c>
      <c r="B294" s="258"/>
    </row>
    <row r="295" spans="1:14" ht="15" customHeight="1" x14ac:dyDescent="0.25"/>
    <row r="296" spans="1:14" ht="15" customHeight="1" thickBot="1" x14ac:dyDescent="0.3">
      <c r="A296" s="1260" t="s">
        <v>264</v>
      </c>
      <c r="B296" s="1260"/>
      <c r="D296" s="10"/>
    </row>
    <row r="297" spans="1:14" ht="15" customHeight="1" thickBot="1" x14ac:dyDescent="0.3">
      <c r="A297" s="1269" t="s">
        <v>234</v>
      </c>
      <c r="B297" s="1270"/>
      <c r="C297" s="1270"/>
      <c r="D297" s="437"/>
      <c r="E297" s="1274" t="s">
        <v>254</v>
      </c>
    </row>
    <row r="298" spans="1:14" ht="15" customHeight="1" thickBot="1" x14ac:dyDescent="0.3">
      <c r="A298" s="1284" t="s">
        <v>142</v>
      </c>
      <c r="B298" s="1285"/>
      <c r="C298" s="1285"/>
      <c r="D298" s="480" t="s">
        <v>17</v>
      </c>
    </row>
    <row r="299" spans="1:14" ht="15" customHeight="1" x14ac:dyDescent="0.25">
      <c r="A299" s="2486"/>
      <c r="B299" s="2487"/>
      <c r="C299" s="2488"/>
      <c r="D299" s="396"/>
    </row>
    <row r="300" spans="1:14" ht="15" customHeight="1" x14ac:dyDescent="0.25">
      <c r="A300" s="2489"/>
      <c r="B300" s="2490"/>
      <c r="C300" s="2491"/>
      <c r="D300" s="1250"/>
    </row>
    <row r="301" spans="1:14" ht="15" customHeight="1" x14ac:dyDescent="0.25">
      <c r="A301" s="2489"/>
      <c r="B301" s="2490"/>
      <c r="C301" s="2491"/>
      <c r="D301" s="212"/>
      <c r="I301" s="10"/>
      <c r="J301" s="10"/>
    </row>
    <row r="302" spans="1:14" ht="15" customHeight="1" thickBot="1" x14ac:dyDescent="0.3">
      <c r="A302" s="2492"/>
      <c r="B302" s="2493"/>
      <c r="C302" s="2494"/>
      <c r="D302" s="212"/>
      <c r="I302" s="10"/>
      <c r="J302" s="10"/>
    </row>
    <row r="303" spans="1:14" ht="15" customHeight="1" thickBot="1" x14ac:dyDescent="0.3">
      <c r="A303" s="2503" t="s">
        <v>153</v>
      </c>
      <c r="B303" s="2504"/>
      <c r="C303" s="2505"/>
      <c r="D303" s="33"/>
      <c r="E303" s="1296" t="s">
        <v>255</v>
      </c>
      <c r="J303" s="10"/>
      <c r="M303" s="33"/>
      <c r="N303" s="1257" t="s">
        <v>276</v>
      </c>
    </row>
    <row r="304" spans="1:14" ht="15" customHeight="1" thickBot="1" x14ac:dyDescent="0.3">
      <c r="A304" s="2506" t="s">
        <v>93</v>
      </c>
      <c r="B304" s="2507"/>
      <c r="C304" s="2508"/>
      <c r="D304" s="73"/>
      <c r="E304" s="73" t="s">
        <v>81</v>
      </c>
      <c r="G304" s="1274"/>
      <c r="H304" s="1274"/>
      <c r="I304" s="10"/>
      <c r="J304" s="10"/>
    </row>
    <row r="305" spans="1:12" ht="15" customHeight="1" x14ac:dyDescent="0.25">
      <c r="A305" s="2486"/>
      <c r="B305" s="2487"/>
      <c r="C305" s="2488"/>
      <c r="D305" s="233"/>
      <c r="E305" s="433"/>
      <c r="G305" s="1274"/>
      <c r="H305" s="1274"/>
      <c r="I305" s="10"/>
      <c r="J305" s="10"/>
    </row>
    <row r="306" spans="1:12" ht="15" customHeight="1" x14ac:dyDescent="0.25">
      <c r="A306" s="2489"/>
      <c r="B306" s="2490"/>
      <c r="C306" s="2491"/>
      <c r="D306" s="233"/>
      <c r="E306" s="433"/>
      <c r="G306" s="1274"/>
      <c r="H306" s="1274"/>
      <c r="I306" s="10"/>
      <c r="J306" s="10"/>
    </row>
    <row r="307" spans="1:12" ht="15" customHeight="1" x14ac:dyDescent="0.25">
      <c r="A307" s="2489"/>
      <c r="B307" s="2490"/>
      <c r="C307" s="2491"/>
      <c r="D307" s="211"/>
      <c r="E307" s="434"/>
      <c r="G307" s="1274"/>
      <c r="H307" s="1274"/>
      <c r="I307" s="10"/>
      <c r="J307" s="10"/>
    </row>
    <row r="308" spans="1:12" ht="15" customHeight="1" thickBot="1" x14ac:dyDescent="0.3">
      <c r="A308" s="2492"/>
      <c r="B308" s="2493"/>
      <c r="C308" s="2494"/>
      <c r="D308" s="235"/>
      <c r="E308" s="435"/>
      <c r="G308" s="1274"/>
      <c r="H308" s="1274"/>
      <c r="I308" s="10"/>
      <c r="J308" s="10"/>
    </row>
    <row r="309" spans="1:12" ht="15" customHeight="1" thickBot="1" x14ac:dyDescent="0.3">
      <c r="A309" s="2497" t="s">
        <v>94</v>
      </c>
      <c r="B309" s="2498"/>
      <c r="C309" s="2499"/>
      <c r="D309" s="33"/>
      <c r="E309" s="436"/>
      <c r="I309" s="10"/>
      <c r="J309" s="10"/>
    </row>
    <row r="310" spans="1:12" ht="15" customHeight="1" thickBot="1" x14ac:dyDescent="0.3">
      <c r="A310" s="2500" t="s">
        <v>253</v>
      </c>
      <c r="B310" s="2501"/>
      <c r="C310" s="2502"/>
      <c r="D310" s="33"/>
      <c r="E310" s="1274" t="s">
        <v>294</v>
      </c>
      <c r="I310" s="10"/>
      <c r="J310" s="10"/>
    </row>
    <row r="311" spans="1:12" ht="15" customHeight="1" x14ac:dyDescent="0.25">
      <c r="E311" s="1274"/>
      <c r="I311" s="10"/>
      <c r="J311" s="10"/>
    </row>
    <row r="312" spans="1:12" ht="15" customHeight="1" x14ac:dyDescent="0.25">
      <c r="E312" s="1274"/>
      <c r="I312" s="10"/>
      <c r="J312" s="10"/>
    </row>
    <row r="313" spans="1:12" ht="15" customHeight="1" x14ac:dyDescent="0.25">
      <c r="E313" s="1274"/>
      <c r="I313" s="10"/>
      <c r="J313" s="10"/>
    </row>
    <row r="314" spans="1:12" ht="15" customHeight="1" x14ac:dyDescent="0.25">
      <c r="E314" s="1274"/>
      <c r="I314" s="10"/>
      <c r="J314" s="10"/>
    </row>
    <row r="315" spans="1:12" ht="15" customHeight="1" x14ac:dyDescent="0.25">
      <c r="D315" s="683"/>
      <c r="E315" s="1274"/>
      <c r="I315" s="10"/>
      <c r="J315" s="10"/>
    </row>
    <row r="316" spans="1:12" ht="15" customHeight="1" x14ac:dyDescent="0.25">
      <c r="D316" s="683"/>
      <c r="E316" s="1274"/>
      <c r="I316" s="10"/>
      <c r="J316" s="10"/>
    </row>
    <row r="317" spans="1:12" ht="15" customHeight="1" x14ac:dyDescent="0.25">
      <c r="D317" s="683"/>
      <c r="E317" s="1274"/>
      <c r="I317" s="10"/>
      <c r="J317" s="10"/>
    </row>
    <row r="318" spans="1:12" ht="15" customHeight="1" thickBot="1" x14ac:dyDescent="0.3"/>
    <row r="319" spans="1:12" ht="15.95" customHeight="1" thickBot="1" x14ac:dyDescent="0.35">
      <c r="A319" s="1253" t="s">
        <v>560</v>
      </c>
      <c r="B319" s="1254"/>
      <c r="C319" s="157"/>
      <c r="D319" s="157"/>
      <c r="E319" s="157"/>
      <c r="F319" s="157"/>
      <c r="G319" s="321"/>
      <c r="H319" s="321"/>
      <c r="I319" s="320"/>
      <c r="J319" s="33"/>
      <c r="K319" s="162"/>
    </row>
    <row r="320" spans="1:12" ht="5.0999999999999996" customHeight="1" x14ac:dyDescent="0.25">
      <c r="A320" s="2495"/>
      <c r="B320" s="2495"/>
      <c r="C320" s="2495"/>
      <c r="D320" s="2495"/>
      <c r="E320" s="2495"/>
      <c r="F320" s="2495"/>
      <c r="G320" s="2495"/>
      <c r="H320" s="2495"/>
      <c r="I320" s="2495"/>
      <c r="J320" s="2495"/>
      <c r="K320" s="2495"/>
      <c r="L320" s="2495"/>
    </row>
    <row r="321" spans="1:16" ht="21.95" customHeight="1" x14ac:dyDescent="0.25">
      <c r="A321" s="2496" t="s">
        <v>561</v>
      </c>
      <c r="B321" s="2496"/>
      <c r="C321" s="2496"/>
      <c r="D321" s="2496"/>
      <c r="E321" s="2496"/>
      <c r="F321" s="2496"/>
      <c r="G321" s="2496"/>
      <c r="H321" s="2496"/>
      <c r="I321" s="2496"/>
      <c r="J321" s="2496"/>
      <c r="K321" s="2496"/>
    </row>
    <row r="322" spans="1:16" ht="21.95" customHeight="1" x14ac:dyDescent="0.25">
      <c r="A322" s="1287"/>
      <c r="B322" s="1287"/>
      <c r="C322" s="1287"/>
      <c r="D322" s="1287"/>
      <c r="E322" s="1287"/>
      <c r="F322" s="1287"/>
      <c r="G322" s="1287"/>
      <c r="H322" s="1287"/>
      <c r="I322" s="1287"/>
      <c r="J322" s="1287"/>
      <c r="K322" s="1287"/>
    </row>
    <row r="323" spans="1:16" ht="15.95" customHeight="1" thickBot="1" x14ac:dyDescent="0.3">
      <c r="A323" s="258" t="s">
        <v>129</v>
      </c>
      <c r="B323" s="258"/>
      <c r="C323" s="15"/>
      <c r="D323" s="15"/>
      <c r="E323" s="15"/>
      <c r="K323" s="162"/>
    </row>
    <row r="324" spans="1:16" ht="15.95" customHeight="1" x14ac:dyDescent="0.25">
      <c r="A324" s="387" t="s">
        <v>150</v>
      </c>
      <c r="B324" s="388"/>
      <c r="C324" s="388"/>
      <c r="D324" s="389"/>
      <c r="E324" s="1296" t="s">
        <v>266</v>
      </c>
      <c r="G324" s="1274"/>
      <c r="H324" s="1274"/>
      <c r="K324" s="162"/>
    </row>
    <row r="325" spans="1:16" ht="15.95" customHeight="1" thickBot="1" x14ac:dyDescent="0.3">
      <c r="A325" s="385" t="s">
        <v>128</v>
      </c>
      <c r="B325" s="546"/>
      <c r="C325" s="386"/>
      <c r="D325" s="37"/>
      <c r="E325" s="599" t="s">
        <v>702</v>
      </c>
      <c r="F325" s="600"/>
      <c r="G325" s="601"/>
      <c r="H325" s="601"/>
      <c r="I325" s="600"/>
      <c r="J325" s="600"/>
      <c r="K325" s="602"/>
    </row>
    <row r="326" spans="1:16" ht="15.75" thickBot="1" x14ac:dyDescent="0.3">
      <c r="A326" s="1258" t="s">
        <v>95</v>
      </c>
      <c r="B326" s="1259"/>
      <c r="C326" s="1290"/>
      <c r="D326" s="73" t="s">
        <v>71</v>
      </c>
      <c r="E326" s="73" t="s">
        <v>81</v>
      </c>
      <c r="G326" s="1257" t="str">
        <f>IF((I325)&gt;(J319),O326,P326)</f>
        <v xml:space="preserve">  </v>
      </c>
      <c r="P326" s="1256" t="s">
        <v>165</v>
      </c>
    </row>
    <row r="327" spans="1:16" x14ac:dyDescent="0.25">
      <c r="A327" s="2486"/>
      <c r="B327" s="2487"/>
      <c r="C327" s="2488"/>
      <c r="D327" s="233"/>
      <c r="E327" s="433"/>
    </row>
    <row r="328" spans="1:16" x14ac:dyDescent="0.25">
      <c r="A328" s="2489"/>
      <c r="B328" s="2490"/>
      <c r="C328" s="2491"/>
      <c r="D328" s="211"/>
      <c r="E328" s="434"/>
    </row>
    <row r="329" spans="1:16" x14ac:dyDescent="0.25">
      <c r="A329" s="2489"/>
      <c r="B329" s="2490"/>
      <c r="C329" s="2491"/>
      <c r="D329" s="211"/>
      <c r="E329" s="434"/>
      <c r="K329" s="162"/>
    </row>
    <row r="330" spans="1:16" ht="15.75" thickBot="1" x14ac:dyDescent="0.3">
      <c r="A330" s="2492"/>
      <c r="B330" s="2493"/>
      <c r="C330" s="2494"/>
      <c r="D330" s="235"/>
      <c r="E330" s="603"/>
      <c r="K330" s="162"/>
    </row>
    <row r="331" spans="1:16" ht="18" customHeight="1" thickBot="1" x14ac:dyDescent="0.3">
      <c r="A331" s="1284" t="s">
        <v>96</v>
      </c>
      <c r="B331" s="1285"/>
      <c r="C331" s="1285"/>
      <c r="D331" s="33"/>
      <c r="K331" s="162"/>
    </row>
    <row r="332" spans="1:16" ht="15.95" customHeight="1" thickBot="1" x14ac:dyDescent="0.35">
      <c r="A332" s="446" t="s">
        <v>130</v>
      </c>
      <c r="B332" s="547"/>
      <c r="C332" s="307"/>
      <c r="D332" s="447"/>
      <c r="E332" s="1274" t="s">
        <v>295</v>
      </c>
      <c r="G332" s="1296"/>
      <c r="H332" s="1296"/>
      <c r="K332" s="162"/>
    </row>
    <row r="333" spans="1:16" ht="15.95" customHeight="1" x14ac:dyDescent="0.25">
      <c r="A333"/>
      <c r="B333"/>
      <c r="C333"/>
      <c r="D333"/>
      <c r="E333" s="1274"/>
      <c r="G333" s="1296"/>
      <c r="H333" s="1296"/>
      <c r="K333" s="162"/>
    </row>
    <row r="334" spans="1:16" ht="15.95" customHeight="1" x14ac:dyDescent="0.25">
      <c r="E334" s="1274"/>
      <c r="G334" s="1296"/>
      <c r="H334" s="1296"/>
      <c r="K334" s="162"/>
    </row>
    <row r="335" spans="1:16" ht="15.95" customHeight="1" x14ac:dyDescent="0.25">
      <c r="E335" s="1274"/>
      <c r="G335" s="1296"/>
      <c r="H335" s="1296"/>
      <c r="K335" s="162"/>
    </row>
    <row r="336" spans="1:16" ht="15.95" customHeight="1" x14ac:dyDescent="0.25">
      <c r="A336"/>
      <c r="B336"/>
      <c r="C336"/>
      <c r="D336"/>
      <c r="E336" s="1274"/>
      <c r="G336" s="1296"/>
      <c r="H336" s="1296"/>
      <c r="K336" s="162"/>
    </row>
    <row r="337" spans="1:11" ht="15.95" customHeight="1" x14ac:dyDescent="0.25">
      <c r="A337"/>
      <c r="B337"/>
      <c r="C337"/>
      <c r="D337"/>
      <c r="E337" s="1274"/>
      <c r="G337" s="1296"/>
      <c r="H337" s="1296"/>
      <c r="K337" s="162"/>
    </row>
    <row r="338" spans="1:11" ht="15.95" customHeight="1" x14ac:dyDescent="0.25">
      <c r="A338"/>
      <c r="B338"/>
      <c r="C338"/>
      <c r="D338"/>
      <c r="E338" s="1274"/>
      <c r="G338" s="1296"/>
      <c r="H338" s="1296"/>
      <c r="K338" s="162"/>
    </row>
    <row r="339" spans="1:11" ht="15.95" customHeight="1" thickBot="1" x14ac:dyDescent="0.3">
      <c r="E339" s="1256"/>
      <c r="G339" s="1296"/>
      <c r="H339" s="1296"/>
      <c r="K339" s="162"/>
    </row>
    <row r="340" spans="1:11" ht="15.95" customHeight="1" thickBot="1" x14ac:dyDescent="0.3">
      <c r="A340" s="172" t="s">
        <v>260</v>
      </c>
      <c r="B340" s="173"/>
      <c r="C340" s="173"/>
      <c r="D340" s="202"/>
      <c r="E340" s="173"/>
      <c r="F340" s="173"/>
      <c r="G340" s="205"/>
      <c r="H340" s="205"/>
      <c r="I340" s="1254"/>
      <c r="J340" s="191"/>
      <c r="K340" s="162"/>
    </row>
    <row r="341" spans="1:11" ht="15.95" customHeight="1" x14ac:dyDescent="0.25">
      <c r="A341" s="51" t="s">
        <v>163</v>
      </c>
      <c r="B341" s="51"/>
      <c r="C341" s="1295"/>
      <c r="D341" s="1291"/>
      <c r="E341" s="11"/>
      <c r="J341" s="10"/>
      <c r="K341" s="162"/>
    </row>
    <row r="342" spans="1:11" ht="15.95" customHeight="1" x14ac:dyDescent="0.25">
      <c r="E342" s="1256"/>
      <c r="G342" s="1296"/>
      <c r="H342" s="1296"/>
      <c r="K342" s="162"/>
    </row>
    <row r="343" spans="1:11" ht="15.95" customHeight="1" thickBot="1" x14ac:dyDescent="0.3">
      <c r="A343" s="258" t="s">
        <v>221</v>
      </c>
      <c r="B343" s="258"/>
      <c r="K343" s="162"/>
    </row>
    <row r="344" spans="1:11" ht="15.95" customHeight="1" thickBot="1" x14ac:dyDescent="0.3">
      <c r="A344" s="319" t="s">
        <v>213</v>
      </c>
      <c r="B344" s="318"/>
      <c r="C344" s="318"/>
      <c r="D344" s="33"/>
      <c r="E344" s="1257" t="s">
        <v>235</v>
      </c>
      <c r="G344" s="151" t="s">
        <v>232</v>
      </c>
      <c r="H344" s="151"/>
      <c r="K344" s="162"/>
    </row>
    <row r="345" spans="1:11" ht="15.95" customHeight="1" x14ac:dyDescent="0.25">
      <c r="A345" s="317" t="s">
        <v>112</v>
      </c>
      <c r="B345" s="548"/>
      <c r="C345" s="316"/>
      <c r="D345" s="58"/>
      <c r="E345" s="1257" t="s">
        <v>235</v>
      </c>
      <c r="G345" s="151" t="s">
        <v>151</v>
      </c>
      <c r="H345" s="151"/>
      <c r="K345" s="162"/>
    </row>
    <row r="346" spans="1:11" ht="15.95" customHeight="1" thickBot="1" x14ac:dyDescent="0.3">
      <c r="A346" s="315" t="s">
        <v>113</v>
      </c>
      <c r="B346" s="549"/>
      <c r="C346" s="314"/>
      <c r="D346" s="257"/>
      <c r="E346" s="1257" t="s">
        <v>235</v>
      </c>
      <c r="G346" s="151" t="s">
        <v>232</v>
      </c>
      <c r="H346" s="151"/>
      <c r="K346" s="162"/>
    </row>
    <row r="347" spans="1:11" ht="15.95" customHeight="1" thickBot="1" x14ac:dyDescent="0.3">
      <c r="A347" s="1258" t="s">
        <v>212</v>
      </c>
      <c r="B347" s="1259"/>
      <c r="C347" s="1290"/>
      <c r="D347" s="73" t="s">
        <v>71</v>
      </c>
      <c r="E347" s="73" t="s">
        <v>81</v>
      </c>
      <c r="K347" s="162"/>
    </row>
    <row r="348" spans="1:11" ht="15.95" customHeight="1" x14ac:dyDescent="0.25">
      <c r="A348" s="2486"/>
      <c r="B348" s="2487"/>
      <c r="C348" s="2488"/>
      <c r="D348" s="233"/>
      <c r="E348" s="395"/>
      <c r="K348" s="162"/>
    </row>
    <row r="349" spans="1:11" ht="15.95" customHeight="1" x14ac:dyDescent="0.25">
      <c r="A349" s="2489"/>
      <c r="B349" s="2490"/>
      <c r="C349" s="2491"/>
      <c r="D349" s="233"/>
      <c r="E349" s="395"/>
      <c r="K349" s="162"/>
    </row>
    <row r="350" spans="1:11" ht="15.95" customHeight="1" x14ac:dyDescent="0.25">
      <c r="A350" s="2489"/>
      <c r="B350" s="2490"/>
      <c r="C350" s="2491"/>
      <c r="D350" s="233"/>
      <c r="E350" s="395"/>
      <c r="K350" s="162"/>
    </row>
    <row r="351" spans="1:11" ht="15.95" customHeight="1" thickBot="1" x14ac:dyDescent="0.3">
      <c r="A351" s="2492"/>
      <c r="B351" s="2493"/>
      <c r="C351" s="2494"/>
      <c r="D351" s="442"/>
      <c r="E351" s="443"/>
      <c r="K351" s="162"/>
    </row>
    <row r="352" spans="1:11" ht="15.95" customHeight="1" thickBot="1" x14ac:dyDescent="0.3">
      <c r="A352" s="444" t="s">
        <v>237</v>
      </c>
      <c r="B352" s="550"/>
      <c r="C352" s="313"/>
      <c r="D352" s="33"/>
      <c r="E352" s="1256"/>
      <c r="K352" s="162"/>
    </row>
    <row r="353" spans="1:22" ht="15.95" customHeight="1" thickBot="1" x14ac:dyDescent="0.35">
      <c r="A353" s="440" t="s">
        <v>236</v>
      </c>
      <c r="B353" s="551"/>
      <c r="C353" s="312"/>
      <c r="D353" s="445"/>
      <c r="E353" s="1274" t="s">
        <v>298</v>
      </c>
      <c r="G353" s="1296"/>
      <c r="H353" s="1296"/>
      <c r="K353" s="162"/>
    </row>
    <row r="354" spans="1:22" ht="15.95" customHeight="1" x14ac:dyDescent="0.25">
      <c r="A354"/>
      <c r="B354"/>
      <c r="C354"/>
      <c r="D354"/>
      <c r="E354" s="1274"/>
      <c r="G354" s="1296"/>
      <c r="H354" s="1296"/>
      <c r="K354" s="162"/>
    </row>
    <row r="355" spans="1:22" ht="15.95" customHeight="1" x14ac:dyDescent="0.25">
      <c r="A355"/>
      <c r="B355"/>
      <c r="C355"/>
      <c r="D355"/>
      <c r="E355" s="1274"/>
      <c r="G355" s="1296"/>
      <c r="H355" s="1296"/>
      <c r="K355" s="162"/>
    </row>
    <row r="356" spans="1:22" ht="15.95" customHeight="1" x14ac:dyDescent="0.25">
      <c r="A356"/>
      <c r="B356"/>
      <c r="C356"/>
      <c r="D356"/>
      <c r="E356" s="1274"/>
      <c r="G356" s="1296"/>
      <c r="H356" s="1296"/>
      <c r="K356" s="162"/>
    </row>
    <row r="357" spans="1:22" ht="15.95" customHeight="1" x14ac:dyDescent="0.25">
      <c r="A357"/>
      <c r="B357"/>
      <c r="C357"/>
      <c r="D357"/>
      <c r="E357" s="1274"/>
      <c r="G357" s="1296"/>
      <c r="H357" s="1296"/>
      <c r="K357" s="162"/>
    </row>
    <row r="358" spans="1:22" ht="15.95" customHeight="1" thickBot="1" x14ac:dyDescent="0.3">
      <c r="E358" s="1256"/>
      <c r="G358" s="1296"/>
      <c r="H358" s="1296"/>
      <c r="K358" s="162"/>
    </row>
    <row r="359" spans="1:22" ht="15.95" customHeight="1" thickBot="1" x14ac:dyDescent="0.3">
      <c r="A359" s="322" t="s">
        <v>204</v>
      </c>
      <c r="B359" s="552"/>
      <c r="C359" s="1254"/>
      <c r="D359" s="1254"/>
      <c r="E359" s="1254"/>
      <c r="F359" s="1254"/>
      <c r="G359" s="1254"/>
      <c r="H359" s="1254"/>
      <c r="I359" s="1255"/>
      <c r="J359" s="381"/>
      <c r="K359" s="162"/>
    </row>
    <row r="360" spans="1:22" ht="15.95" customHeight="1" thickBot="1" x14ac:dyDescent="0.3">
      <c r="G360" s="151"/>
      <c r="H360" s="151"/>
      <c r="K360" s="162"/>
    </row>
    <row r="361" spans="1:22" ht="16.5" thickBot="1" x14ac:dyDescent="0.3">
      <c r="A361" s="322" t="s">
        <v>205</v>
      </c>
      <c r="B361" s="552"/>
      <c r="C361" s="1254"/>
      <c r="D361" s="1254"/>
      <c r="E361" s="1254"/>
      <c r="F361" s="1254"/>
      <c r="G361" s="1254"/>
      <c r="H361" s="1254"/>
      <c r="I361" s="1255"/>
      <c r="J361" s="383"/>
      <c r="K361" s="302"/>
      <c r="L361" s="377"/>
      <c r="M361" s="1257" t="s">
        <v>202</v>
      </c>
      <c r="U361" s="382" t="s">
        <v>206</v>
      </c>
      <c r="V361" s="303" t="s">
        <v>83</v>
      </c>
    </row>
    <row r="395" spans="3:5" x14ac:dyDescent="0.25">
      <c r="C395" s="1291"/>
      <c r="D395" s="1291"/>
      <c r="E395" s="1291"/>
    </row>
    <row r="396" spans="3:5" x14ac:dyDescent="0.25">
      <c r="C396" s="1291"/>
      <c r="D396" s="1291"/>
      <c r="E396" s="1291"/>
    </row>
    <row r="397" spans="3:5" x14ac:dyDescent="0.25">
      <c r="C397" s="1291"/>
      <c r="D397" s="1291"/>
      <c r="E397" s="1291"/>
    </row>
    <row r="398" spans="3:5" x14ac:dyDescent="0.25">
      <c r="C398" s="1291"/>
      <c r="D398" s="1291"/>
      <c r="E398" s="1291"/>
    </row>
    <row r="399" spans="3:5" x14ac:dyDescent="0.25">
      <c r="C399" s="1291"/>
      <c r="D399" s="1291"/>
      <c r="E399" s="1291"/>
    </row>
    <row r="400" spans="3:5" x14ac:dyDescent="0.25">
      <c r="C400" s="1291"/>
      <c r="D400" s="1291"/>
      <c r="E400" s="1291"/>
    </row>
  </sheetData>
  <sheetProtection selectLockedCells="1"/>
  <mergeCells count="139">
    <mergeCell ref="B3:L3"/>
    <mergeCell ref="B4:K4"/>
    <mergeCell ref="B5:K5"/>
    <mergeCell ref="C9:E9"/>
    <mergeCell ref="J65:K65"/>
    <mergeCell ref="C67:E67"/>
    <mergeCell ref="A117:B117"/>
    <mergeCell ref="A118:B118"/>
    <mergeCell ref="A119:B119"/>
    <mergeCell ref="A125:B125"/>
    <mergeCell ref="G125:H125"/>
    <mergeCell ref="A120:B120"/>
    <mergeCell ref="A121:B121"/>
    <mergeCell ref="A122:B122"/>
    <mergeCell ref="G73:J73"/>
    <mergeCell ref="A112:B112"/>
    <mergeCell ref="A113:B113"/>
    <mergeCell ref="A114:B114"/>
    <mergeCell ref="A115:B115"/>
    <mergeCell ref="A116:B116"/>
    <mergeCell ref="A97:B97"/>
    <mergeCell ref="G97:K97"/>
    <mergeCell ref="A98:B98"/>
    <mergeCell ref="G98:K98"/>
    <mergeCell ref="A99:B99"/>
    <mergeCell ref="G99:K99"/>
    <mergeCell ref="A105:J105"/>
    <mergeCell ref="A94:B94"/>
    <mergeCell ref="G94:K94"/>
    <mergeCell ref="A95:B95"/>
    <mergeCell ref="G95:K95"/>
    <mergeCell ref="A96:B96"/>
    <mergeCell ref="G96:K96"/>
    <mergeCell ref="A149:J149"/>
    <mergeCell ref="A155:B155"/>
    <mergeCell ref="G155:K155"/>
    <mergeCell ref="A156:B156"/>
    <mergeCell ref="G156:K156"/>
    <mergeCell ref="A157:B157"/>
    <mergeCell ref="G157:K157"/>
    <mergeCell ref="A100:B100"/>
    <mergeCell ref="G100:K100"/>
    <mergeCell ref="A101:B101"/>
    <mergeCell ref="G101:K101"/>
    <mergeCell ref="A140:J140"/>
    <mergeCell ref="J146:K146"/>
    <mergeCell ref="A126:B126"/>
    <mergeCell ref="G126:H126"/>
    <mergeCell ref="A127:B127"/>
    <mergeCell ref="A128:B128"/>
    <mergeCell ref="E131:K131"/>
    <mergeCell ref="G132:J132"/>
    <mergeCell ref="G122:H122"/>
    <mergeCell ref="A123:B123"/>
    <mergeCell ref="G123:H123"/>
    <mergeCell ref="A124:B124"/>
    <mergeCell ref="G124:H124"/>
    <mergeCell ref="A161:B161"/>
    <mergeCell ref="G161:K161"/>
    <mergeCell ref="A162:B162"/>
    <mergeCell ref="G162:K162"/>
    <mergeCell ref="A163:B163"/>
    <mergeCell ref="G163:K163"/>
    <mergeCell ref="A158:B158"/>
    <mergeCell ref="G158:K158"/>
    <mergeCell ref="A159:B159"/>
    <mergeCell ref="G159:K159"/>
    <mergeCell ref="A160:B160"/>
    <mergeCell ref="G160:K160"/>
    <mergeCell ref="G167:K167"/>
    <mergeCell ref="G168:K168"/>
    <mergeCell ref="G169:K169"/>
    <mergeCell ref="G170:K170"/>
    <mergeCell ref="G171:K171"/>
    <mergeCell ref="A172:B172"/>
    <mergeCell ref="G172:K172"/>
    <mergeCell ref="A164:B164"/>
    <mergeCell ref="G164:K164"/>
    <mergeCell ref="A165:B165"/>
    <mergeCell ref="G165:K165"/>
    <mergeCell ref="A166:B166"/>
    <mergeCell ref="G166:K166"/>
    <mergeCell ref="G176:K176"/>
    <mergeCell ref="G177:K177"/>
    <mergeCell ref="G178:K178"/>
    <mergeCell ref="A179:B179"/>
    <mergeCell ref="G179:K179"/>
    <mergeCell ref="A180:B180"/>
    <mergeCell ref="G180:K180"/>
    <mergeCell ref="A173:B173"/>
    <mergeCell ref="G173:K173"/>
    <mergeCell ref="A174:B174"/>
    <mergeCell ref="G174:K174"/>
    <mergeCell ref="A175:B175"/>
    <mergeCell ref="G175:K175"/>
    <mergeCell ref="A184:B184"/>
    <mergeCell ref="G184:K184"/>
    <mergeCell ref="A185:B185"/>
    <mergeCell ref="G185:K185"/>
    <mergeCell ref="A186:B186"/>
    <mergeCell ref="G186:K186"/>
    <mergeCell ref="A181:B181"/>
    <mergeCell ref="G181:K181"/>
    <mergeCell ref="A182:B182"/>
    <mergeCell ref="G182:K182"/>
    <mergeCell ref="A183:B183"/>
    <mergeCell ref="G183:K183"/>
    <mergeCell ref="J290:K290"/>
    <mergeCell ref="A299:C299"/>
    <mergeCell ref="A300:C300"/>
    <mergeCell ref="A187:B187"/>
    <mergeCell ref="G187:K187"/>
    <mergeCell ref="J218:K218"/>
    <mergeCell ref="A227:B227"/>
    <mergeCell ref="A228:B228"/>
    <mergeCell ref="A229:B229"/>
    <mergeCell ref="A301:C301"/>
    <mergeCell ref="A302:C302"/>
    <mergeCell ref="A303:C303"/>
    <mergeCell ref="A304:C304"/>
    <mergeCell ref="A305:C305"/>
    <mergeCell ref="A306:C306"/>
    <mergeCell ref="A230:B230"/>
    <mergeCell ref="A231:B231"/>
    <mergeCell ref="A232:B232"/>
    <mergeCell ref="A350:C350"/>
    <mergeCell ref="A351:C351"/>
    <mergeCell ref="A327:C327"/>
    <mergeCell ref="A328:C328"/>
    <mergeCell ref="A329:C329"/>
    <mergeCell ref="A330:C330"/>
    <mergeCell ref="A348:C348"/>
    <mergeCell ref="A349:C349"/>
    <mergeCell ref="A307:C307"/>
    <mergeCell ref="A308:C308"/>
    <mergeCell ref="A309:C309"/>
    <mergeCell ref="A310:C310"/>
    <mergeCell ref="A320:L320"/>
    <mergeCell ref="A321:K321"/>
  </mergeCells>
  <pageMargins left="0.25" right="0.25" top="0.25" bottom="0.25" header="0.25" footer="0.25"/>
  <pageSetup scale="64" fitToHeight="0" orientation="portrait" r:id="rId1"/>
  <rowBreaks count="4" manualBreakCount="4">
    <brk id="64" max="15" man="1"/>
    <brk id="145" max="15" man="1"/>
    <brk id="217" max="15" man="1"/>
    <brk id="289" max="15" man="1"/>
  </rowBreaks>
  <colBreaks count="2" manualBreakCount="2">
    <brk id="12" max="360" man="1"/>
    <brk id="13" max="36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E06A8-4E37-4BDC-9397-03AF79D3F7DF}">
  <sheetPr>
    <pageSetUpPr fitToPage="1"/>
  </sheetPr>
  <dimension ref="A1:V310"/>
  <sheetViews>
    <sheetView topLeftCell="A121" zoomScaleNormal="100" workbookViewId="0">
      <selection activeCell="A55" sqref="A55"/>
    </sheetView>
  </sheetViews>
  <sheetFormatPr defaultRowHeight="15" x14ac:dyDescent="0.25"/>
  <cols>
    <col min="1" max="5" width="10.7109375" style="1464" customWidth="1"/>
    <col min="6" max="6" width="0.85546875" style="1464" customWidth="1"/>
    <col min="7" max="11" width="10.7109375" style="1464" customWidth="1"/>
    <col min="12" max="12" width="5.7109375" style="1464" customWidth="1"/>
    <col min="13" max="16" width="10.7109375" style="1464" customWidth="1"/>
    <col min="17" max="16384" width="9.140625" style="1464"/>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v>2019</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1475"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462"/>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C97</f>
        <v>0</v>
      </c>
      <c r="E15" s="181"/>
      <c r="F15" s="177"/>
      <c r="G15" s="182"/>
      <c r="H15" s="182"/>
      <c r="I15" s="177"/>
      <c r="J15" s="177"/>
      <c r="K15" s="183"/>
    </row>
    <row r="16" spans="1:11" ht="15.75" thickBot="1" x14ac:dyDescent="0.3">
      <c r="A16" s="184" t="s">
        <v>98</v>
      </c>
      <c r="B16" s="197"/>
      <c r="C16" s="177"/>
      <c r="D16" s="185">
        <f>D98</f>
        <v>0</v>
      </c>
      <c r="E16" s="181"/>
      <c r="F16" s="177"/>
      <c r="G16" s="182"/>
      <c r="H16" s="182"/>
      <c r="I16" s="177"/>
      <c r="J16" s="177"/>
      <c r="K16" s="183"/>
    </row>
    <row r="17" spans="1:11" ht="16.5" thickBot="1" x14ac:dyDescent="0.3">
      <c r="A17" s="188" t="s">
        <v>218</v>
      </c>
      <c r="B17" s="189"/>
      <c r="C17" s="189"/>
      <c r="D17" s="190" t="s">
        <v>85</v>
      </c>
      <c r="E17" s="191">
        <f>E99</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H156+H185</f>
        <v>0</v>
      </c>
      <c r="E19" s="181"/>
      <c r="F19" s="177"/>
      <c r="G19" s="182"/>
      <c r="H19" s="182"/>
      <c r="I19" s="177"/>
      <c r="J19" s="177"/>
      <c r="K19" s="183"/>
    </row>
    <row r="20" spans="1:11" x14ac:dyDescent="0.25">
      <c r="A20" s="373" t="s">
        <v>155</v>
      </c>
      <c r="B20" s="506"/>
      <c r="C20" s="179"/>
      <c r="D20" s="185">
        <f>I156</f>
        <v>86.98</v>
      </c>
      <c r="E20" s="181"/>
      <c r="F20" s="177"/>
      <c r="G20" s="182"/>
      <c r="H20" s="182"/>
      <c r="I20" s="177"/>
      <c r="J20" s="177"/>
      <c r="K20" s="183"/>
    </row>
    <row r="21" spans="1:11" x14ac:dyDescent="0.25">
      <c r="A21" s="372" t="s">
        <v>56</v>
      </c>
      <c r="B21" s="507"/>
      <c r="C21" s="371"/>
      <c r="D21" s="185">
        <f>I185</f>
        <v>0</v>
      </c>
      <c r="E21" s="181"/>
      <c r="F21" s="177"/>
      <c r="G21" s="182"/>
      <c r="H21" s="182"/>
      <c r="I21" s="177"/>
      <c r="J21" s="177"/>
      <c r="K21" s="183"/>
    </row>
    <row r="22" spans="1:11" x14ac:dyDescent="0.25">
      <c r="A22" s="370" t="s">
        <v>210</v>
      </c>
      <c r="B22" s="508"/>
      <c r="C22" s="369"/>
      <c r="D22" s="185">
        <f>D266</f>
        <v>0</v>
      </c>
      <c r="E22" s="181"/>
      <c r="F22" s="177"/>
      <c r="G22" s="182"/>
      <c r="H22" s="182"/>
      <c r="I22" s="177"/>
      <c r="J22" s="177"/>
      <c r="K22" s="183"/>
    </row>
    <row r="23" spans="1:11" x14ac:dyDescent="0.25">
      <c r="A23" s="368" t="s">
        <v>156</v>
      </c>
      <c r="B23" s="509"/>
      <c r="C23" s="367"/>
      <c r="D23" s="185">
        <f>D236</f>
        <v>0</v>
      </c>
      <c r="E23" s="181"/>
      <c r="F23" s="177"/>
      <c r="G23" s="182"/>
      <c r="H23" s="182"/>
      <c r="I23" s="177"/>
      <c r="J23" s="177"/>
      <c r="K23" s="183"/>
    </row>
    <row r="24" spans="1:11" ht="15.75" thickBot="1" x14ac:dyDescent="0.3">
      <c r="A24" s="366" t="s">
        <v>157</v>
      </c>
      <c r="B24" s="510"/>
      <c r="C24" s="365"/>
      <c r="D24" s="186">
        <f>D251</f>
        <v>0</v>
      </c>
      <c r="E24" s="181"/>
      <c r="F24" s="177"/>
      <c r="G24" s="187"/>
      <c r="H24" s="187"/>
      <c r="I24" s="177"/>
      <c r="J24" s="177"/>
      <c r="K24" s="183"/>
    </row>
    <row r="25" spans="1:11" ht="16.5" thickBot="1" x14ac:dyDescent="0.3">
      <c r="A25" s="192" t="s">
        <v>161</v>
      </c>
      <c r="B25" s="193"/>
      <c r="C25" s="193"/>
      <c r="D25" s="194" t="s">
        <v>86</v>
      </c>
      <c r="E25" s="174">
        <f>SUM(D19:D24)</f>
        <v>86.98</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461"/>
      <c r="J27" s="191">
        <f>J13+E17-E25</f>
        <v>-86.98</v>
      </c>
      <c r="K27" s="183"/>
    </row>
    <row r="28" spans="1:11" ht="16.5" thickBot="1" x14ac:dyDescent="0.3">
      <c r="J28" s="201"/>
      <c r="K28" s="183"/>
    </row>
    <row r="29" spans="1:11" ht="16.5" thickBot="1" x14ac:dyDescent="0.3">
      <c r="A29" s="478" t="s">
        <v>252</v>
      </c>
      <c r="B29" s="511"/>
      <c r="C29" s="477"/>
      <c r="D29" s="500"/>
      <c r="E29" s="499">
        <f>D203</f>
        <v>0</v>
      </c>
      <c r="G29" s="201"/>
      <c r="H29" s="201"/>
      <c r="K29" s="183"/>
    </row>
    <row r="30" spans="1:11" ht="16.5" thickBot="1" x14ac:dyDescent="0.3">
      <c r="A30" s="364" t="s">
        <v>267</v>
      </c>
      <c r="B30" s="512"/>
      <c r="C30" s="363"/>
      <c r="D30" s="501"/>
      <c r="E30" s="502">
        <f>D245</f>
        <v>0</v>
      </c>
      <c r="G30" s="201"/>
      <c r="H30" s="201"/>
      <c r="K30" s="183"/>
    </row>
    <row r="31" spans="1:11" ht="15.75" x14ac:dyDescent="0.25">
      <c r="G31" s="201"/>
      <c r="H31" s="201"/>
      <c r="K31" s="183"/>
    </row>
    <row r="32" spans="1:11" ht="16.5" thickBot="1" x14ac:dyDescent="0.3">
      <c r="A32" s="258" t="s">
        <v>258</v>
      </c>
      <c r="B32" s="258"/>
      <c r="E32" s="1495"/>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D104</f>
        <v>0</v>
      </c>
      <c r="E34" s="411">
        <f>D162</f>
        <v>-86.98</v>
      </c>
      <c r="G34" s="613">
        <f>C34-E34</f>
        <v>1021.98</v>
      </c>
      <c r="H34" s="614">
        <f>E34/C34</f>
        <v>-9.3026737967914441E-2</v>
      </c>
      <c r="I34" s="612" t="s">
        <v>357</v>
      </c>
    </row>
    <row r="35" spans="1:11" x14ac:dyDescent="0.25">
      <c r="A35" s="306" t="s">
        <v>56</v>
      </c>
      <c r="B35" s="514"/>
      <c r="C35" s="79">
        <v>700</v>
      </c>
      <c r="D35" s="398">
        <f>D105</f>
        <v>0</v>
      </c>
      <c r="E35" s="412">
        <f>D191</f>
        <v>0</v>
      </c>
      <c r="G35" s="615">
        <f>C35-E35</f>
        <v>700</v>
      </c>
      <c r="H35" s="614">
        <f>E35/C35</f>
        <v>0</v>
      </c>
      <c r="I35" s="612" t="s">
        <v>355</v>
      </c>
      <c r="J35" s="151"/>
    </row>
    <row r="36" spans="1:11" ht="15.75" thickBot="1" x14ac:dyDescent="0.3">
      <c r="A36" s="404" t="s">
        <v>57</v>
      </c>
      <c r="B36" s="515"/>
      <c r="C36" s="405">
        <v>250</v>
      </c>
      <c r="D36" s="406">
        <f>D106</f>
        <v>0</v>
      </c>
      <c r="E36" s="413">
        <f>D210</f>
        <v>0</v>
      </c>
      <c r="G36" s="616">
        <f>C36-E36</f>
        <v>250</v>
      </c>
      <c r="H36" s="617">
        <f>E36/C36</f>
        <v>0</v>
      </c>
      <c r="I36" s="612" t="s">
        <v>356</v>
      </c>
      <c r="J36" s="151"/>
    </row>
    <row r="37" spans="1:11" ht="15.75" thickBot="1" x14ac:dyDescent="0.3">
      <c r="A37" s="407" t="s">
        <v>60</v>
      </c>
      <c r="B37" s="516"/>
      <c r="C37" s="408">
        <f>SUM(C34:C36)</f>
        <v>1885</v>
      </c>
      <c r="D37" s="409">
        <f>SUM(D34:D36)</f>
        <v>0</v>
      </c>
      <c r="E37" s="410">
        <f>SUM(E34:E36)</f>
        <v>-86.98</v>
      </c>
      <c r="G37" s="43">
        <f>C37-E37</f>
        <v>1971.98</v>
      </c>
      <c r="H37" s="11"/>
      <c r="I37" s="612"/>
    </row>
    <row r="38" spans="1:11" ht="5.0999999999999996" customHeight="1" thickBot="1" x14ac:dyDescent="0.35">
      <c r="A38" s="1482"/>
      <c r="B38" s="1482"/>
      <c r="E38" s="1495"/>
      <c r="G38" s="151"/>
      <c r="H38" s="151"/>
    </row>
    <row r="39" spans="1:11" ht="15.75" thickBot="1" x14ac:dyDescent="0.3">
      <c r="A39" s="421" t="s">
        <v>82</v>
      </c>
      <c r="B39" s="517"/>
      <c r="C39" s="422"/>
      <c r="D39" s="418" t="s">
        <v>126</v>
      </c>
      <c r="E39" s="155" t="s">
        <v>127</v>
      </c>
    </row>
    <row r="40" spans="1:11" x14ac:dyDescent="0.25">
      <c r="A40" s="423" t="s">
        <v>214</v>
      </c>
      <c r="B40" s="518"/>
      <c r="C40" s="424"/>
      <c r="D40" s="419">
        <f>D107</f>
        <v>0</v>
      </c>
      <c r="E40" s="61">
        <f>D267</f>
        <v>0</v>
      </c>
      <c r="F40" s="151"/>
    </row>
    <row r="41" spans="1:11" x14ac:dyDescent="0.25">
      <c r="A41" s="425" t="s">
        <v>69</v>
      </c>
      <c r="B41" s="519"/>
      <c r="C41" s="430"/>
      <c r="D41" s="417">
        <f>D108</f>
        <v>0</v>
      </c>
      <c r="E41" s="32">
        <f>D237</f>
        <v>0</v>
      </c>
      <c r="F41" s="151"/>
      <c r="J41" s="183"/>
    </row>
    <row r="42" spans="1:11" ht="15.75" thickBot="1" x14ac:dyDescent="0.3">
      <c r="A42" s="426" t="s">
        <v>46</v>
      </c>
      <c r="B42" s="520"/>
      <c r="C42" s="427"/>
      <c r="D42" s="420">
        <f>D109</f>
        <v>0</v>
      </c>
      <c r="E42" s="37">
        <f>D252</f>
        <v>0</v>
      </c>
      <c r="K42" s="183"/>
    </row>
    <row r="43" spans="1:11" ht="15.75" thickBot="1" x14ac:dyDescent="0.3">
      <c r="A43" s="428" t="s">
        <v>70</v>
      </c>
      <c r="B43" s="521"/>
      <c r="C43" s="429"/>
      <c r="D43" s="93">
        <f>SUM(D40:D42)</f>
        <v>0</v>
      </c>
      <c r="E43" s="33">
        <f>SUM(E40:E42)</f>
        <v>0</v>
      </c>
      <c r="K43" s="183"/>
    </row>
    <row r="44" spans="1:11" ht="15.75" thickBot="1" x14ac:dyDescent="0.3">
      <c r="A44" s="1472"/>
      <c r="B44" s="1472"/>
      <c r="C44" s="10"/>
      <c r="D44" s="10"/>
      <c r="E44" s="11"/>
      <c r="K44" s="183"/>
    </row>
    <row r="45" spans="1:11" ht="16.5" thickBot="1" x14ac:dyDescent="0.3">
      <c r="A45" s="487" t="s">
        <v>131</v>
      </c>
      <c r="B45" s="522"/>
      <c r="C45" s="488"/>
      <c r="D45" s="1483"/>
      <c r="E45" s="1483"/>
      <c r="F45" s="490"/>
      <c r="G45" s="1484"/>
      <c r="H45" s="1484"/>
      <c r="I45" s="362" t="s">
        <v>200</v>
      </c>
      <c r="J45" s="361" t="s">
        <v>199</v>
      </c>
      <c r="K45" s="183"/>
    </row>
    <row r="46" spans="1:11" ht="15.75" thickBot="1" x14ac:dyDescent="0.3">
      <c r="A46" s="197"/>
      <c r="B46" s="197"/>
      <c r="C46" s="177"/>
      <c r="F46" s="177"/>
      <c r="G46" s="196"/>
      <c r="H46" s="196"/>
      <c r="I46" s="198">
        <f>C37+E43</f>
        <v>1885</v>
      </c>
      <c r="J46" s="199">
        <f>E37+E43</f>
        <v>-86.98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462"/>
      <c r="J49" s="191">
        <f>J254</f>
        <v>0</v>
      </c>
      <c r="K49" s="203"/>
    </row>
    <row r="50" spans="1:14" x14ac:dyDescent="0.25">
      <c r="A50" s="51" t="s">
        <v>162</v>
      </c>
      <c r="B50" s="51"/>
      <c r="C50" s="1491"/>
      <c r="D50" s="1495"/>
      <c r="E50" s="11"/>
    </row>
    <row r="54" spans="1:14" ht="18.75" x14ac:dyDescent="0.3">
      <c r="E54" s="380" t="s">
        <v>144</v>
      </c>
      <c r="I54" s="18"/>
      <c r="J54" s="2519" t="s">
        <v>556</v>
      </c>
      <c r="K54" s="2519"/>
    </row>
    <row r="55" spans="1:14" x14ac:dyDescent="0.25">
      <c r="A55" s="377"/>
      <c r="B55" s="1013"/>
      <c r="C55" s="11"/>
      <c r="D55" s="1495"/>
      <c r="E55" s="1495"/>
      <c r="J55" s="1495"/>
    </row>
    <row r="56" spans="1:14" ht="19.5" thickBot="1" x14ac:dyDescent="0.35">
      <c r="A56" s="164" t="s">
        <v>59</v>
      </c>
      <c r="B56" s="164"/>
      <c r="C56" s="2589"/>
      <c r="D56" s="2589"/>
      <c r="E56" s="2589"/>
      <c r="F56" s="18"/>
      <c r="G56" s="168">
        <v>2019</v>
      </c>
      <c r="H56" s="168"/>
      <c r="J56" s="1495"/>
    </row>
    <row r="57" spans="1:14" x14ac:dyDescent="0.25">
      <c r="J57" s="1495"/>
    </row>
    <row r="58" spans="1:14" ht="15.75" x14ac:dyDescent="0.25">
      <c r="A58" s="258" t="s">
        <v>64</v>
      </c>
      <c r="B58" s="258"/>
      <c r="C58" s="11"/>
      <c r="D58" s="1495"/>
      <c r="E58" s="1495"/>
      <c r="J58" s="1495"/>
    </row>
    <row r="59" spans="1:14" ht="8.1" customHeight="1" thickBot="1" x14ac:dyDescent="0.35">
      <c r="A59" s="1482"/>
      <c r="B59" s="1482"/>
      <c r="C59" s="11"/>
      <c r="D59" s="1495"/>
      <c r="E59" s="1495"/>
      <c r="J59" s="1495"/>
    </row>
    <row r="60" spans="1:14" ht="15.75" thickBot="1" x14ac:dyDescent="0.3">
      <c r="A60" s="1473" t="s">
        <v>198</v>
      </c>
      <c r="B60" s="1474"/>
      <c r="C60" s="1461"/>
      <c r="D60" s="359"/>
      <c r="E60" s="358"/>
      <c r="F60" s="1461"/>
      <c r="G60" s="1461"/>
      <c r="H60" s="1461"/>
      <c r="I60" s="1461"/>
      <c r="J60" s="357" t="s">
        <v>203</v>
      </c>
      <c r="K60" s="356"/>
    </row>
    <row r="61" spans="1:14" ht="8.1" customHeight="1" thickBot="1" x14ac:dyDescent="0.3">
      <c r="K61" s="162"/>
    </row>
    <row r="62" spans="1:14" ht="20.100000000000001" customHeight="1" thickBot="1" x14ac:dyDescent="0.3">
      <c r="A62" s="1469" t="s">
        <v>169</v>
      </c>
      <c r="B62" s="1470"/>
      <c r="C62" s="1470"/>
      <c r="D62" s="73" t="s">
        <v>17</v>
      </c>
      <c r="E62" s="207" t="s">
        <v>99</v>
      </c>
      <c r="G62" s="2584" t="s">
        <v>554</v>
      </c>
      <c r="H62" s="2585"/>
      <c r="I62" s="2585"/>
      <c r="J62" s="2586"/>
      <c r="K62" s="162"/>
    </row>
    <row r="63" spans="1:14" ht="15.75" customHeight="1" thickBot="1" x14ac:dyDescent="0.3">
      <c r="A63" s="1496"/>
      <c r="B63" s="605"/>
      <c r="C63" s="60"/>
      <c r="D63" s="233"/>
      <c r="E63" s="355"/>
      <c r="G63" s="1469" t="s">
        <v>63</v>
      </c>
      <c r="H63" s="1470"/>
      <c r="I63" s="558" t="s">
        <v>17</v>
      </c>
      <c r="J63" s="271" t="s">
        <v>61</v>
      </c>
      <c r="K63" s="162"/>
      <c r="N63" s="1476"/>
    </row>
    <row r="64" spans="1:14" x14ac:dyDescent="0.25">
      <c r="A64" s="1466"/>
      <c r="B64" s="1459"/>
      <c r="C64" s="1068"/>
      <c r="D64" s="211"/>
      <c r="E64" s="354"/>
      <c r="G64" s="1496"/>
      <c r="H64" s="60"/>
      <c r="I64" s="228"/>
      <c r="J64" s="231"/>
      <c r="K64" s="162"/>
    </row>
    <row r="65" spans="1:11" x14ac:dyDescent="0.25">
      <c r="A65" s="1466"/>
      <c r="B65" s="1459"/>
      <c r="C65" s="1068"/>
      <c r="D65" s="211"/>
      <c r="E65" s="354"/>
      <c r="G65" s="1466"/>
      <c r="H65" s="1068"/>
      <c r="I65" s="227"/>
      <c r="J65" s="226"/>
      <c r="K65" s="162"/>
    </row>
    <row r="66" spans="1:11" x14ac:dyDescent="0.25">
      <c r="A66" s="1466"/>
      <c r="B66" s="1459"/>
      <c r="C66" s="1068"/>
      <c r="D66" s="211"/>
      <c r="E66" s="354"/>
      <c r="G66" s="1466"/>
      <c r="H66" s="1068"/>
      <c r="I66" s="227"/>
      <c r="J66" s="226"/>
      <c r="K66" s="162"/>
    </row>
    <row r="67" spans="1:11" x14ac:dyDescent="0.25">
      <c r="A67" s="1466"/>
      <c r="B67" s="1459"/>
      <c r="C67" s="1068"/>
      <c r="D67" s="211"/>
      <c r="E67" s="354"/>
      <c r="G67" s="1466"/>
      <c r="H67" s="1068"/>
      <c r="I67" s="227"/>
      <c r="J67" s="226"/>
      <c r="K67" s="162"/>
    </row>
    <row r="68" spans="1:11" x14ac:dyDescent="0.25">
      <c r="A68" s="1466"/>
      <c r="B68" s="1459"/>
      <c r="C68" s="1068"/>
      <c r="D68" s="211"/>
      <c r="E68" s="354"/>
      <c r="G68" s="1466"/>
      <c r="H68" s="1068"/>
      <c r="I68" s="227"/>
      <c r="J68" s="226"/>
      <c r="K68" s="162"/>
    </row>
    <row r="69" spans="1:11" x14ac:dyDescent="0.25">
      <c r="A69" s="1466"/>
      <c r="B69" s="1459"/>
      <c r="C69" s="1068"/>
      <c r="D69" s="211"/>
      <c r="E69" s="354"/>
      <c r="G69" s="1466"/>
      <c r="H69" s="1068"/>
      <c r="I69" s="227"/>
      <c r="J69" s="226"/>
      <c r="K69" s="162"/>
    </row>
    <row r="70" spans="1:11" x14ac:dyDescent="0.25">
      <c r="A70" s="1466"/>
      <c r="B70" s="1459"/>
      <c r="C70" s="1068"/>
      <c r="D70" s="211"/>
      <c r="E70" s="354"/>
      <c r="G70" s="1466"/>
      <c r="H70" s="1068"/>
      <c r="I70" s="227"/>
      <c r="J70" s="226"/>
      <c r="K70" s="162"/>
    </row>
    <row r="71" spans="1:11" x14ac:dyDescent="0.25">
      <c r="A71" s="1466"/>
      <c r="B71" s="1459"/>
      <c r="C71" s="1068"/>
      <c r="D71" s="211"/>
      <c r="E71" s="354"/>
      <c r="G71" s="1466"/>
      <c r="H71" s="1068"/>
      <c r="I71" s="227"/>
      <c r="J71" s="226"/>
      <c r="K71" s="162"/>
    </row>
    <row r="72" spans="1:11" ht="15.75" thickBot="1" x14ac:dyDescent="0.3">
      <c r="A72" s="1466"/>
      <c r="B72" s="1459"/>
      <c r="C72" s="1068"/>
      <c r="D72" s="211"/>
      <c r="E72" s="354"/>
      <c r="G72" s="1465"/>
      <c r="H72" s="1471"/>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460" t="s">
        <v>196</v>
      </c>
      <c r="B75" s="1461"/>
      <c r="C75" s="1461"/>
      <c r="D75" s="1461"/>
      <c r="E75" s="351"/>
      <c r="F75" s="1461"/>
      <c r="G75" s="1461"/>
      <c r="H75" s="1461"/>
      <c r="I75" s="1461"/>
      <c r="J75" s="1462"/>
      <c r="K75" s="33">
        <f>K60-D73</f>
        <v>0</v>
      </c>
    </row>
    <row r="76" spans="1:11" ht="8.1" customHeight="1" x14ac:dyDescent="0.25">
      <c r="E76" s="1495"/>
      <c r="K76" s="162"/>
    </row>
    <row r="77" spans="1:11" ht="15.95" customHeight="1" x14ac:dyDescent="0.25">
      <c r="A77" s="258" t="s">
        <v>65</v>
      </c>
      <c r="B77" s="258"/>
      <c r="C77" s="160"/>
      <c r="D77" s="1495"/>
      <c r="E77" s="1495"/>
      <c r="K77" s="162"/>
    </row>
    <row r="78" spans="1:11" ht="8.1" customHeight="1" thickBot="1" x14ac:dyDescent="0.35">
      <c r="A78" s="1482"/>
      <c r="B78" s="1482"/>
      <c r="C78" s="24"/>
      <c r="D78" s="1495"/>
      <c r="E78" s="1495"/>
      <c r="K78" s="162"/>
    </row>
    <row r="79" spans="1:11" ht="15.75" thickBot="1" x14ac:dyDescent="0.3">
      <c r="A79" s="2561" t="s">
        <v>4</v>
      </c>
      <c r="B79" s="2562"/>
      <c r="C79" s="999" t="s">
        <v>100</v>
      </c>
      <c r="D79" s="1000" t="s">
        <v>49</v>
      </c>
      <c r="E79" s="1001" t="s">
        <v>16</v>
      </c>
      <c r="K79" s="162"/>
    </row>
    <row r="80" spans="1:11" x14ac:dyDescent="0.25">
      <c r="A80" s="2563" t="s">
        <v>5</v>
      </c>
      <c r="B80" s="2564"/>
      <c r="C80" s="233"/>
      <c r="D80" s="233"/>
      <c r="E80" s="34">
        <f t="shared" ref="E80:E94" si="0">SUM(C80:D80)</f>
        <v>0</v>
      </c>
      <c r="K80" s="162"/>
    </row>
    <row r="81" spans="1:11" x14ac:dyDescent="0.25">
      <c r="A81" s="2549" t="s">
        <v>536</v>
      </c>
      <c r="B81" s="2550"/>
      <c r="C81" s="211"/>
      <c r="D81" s="211"/>
      <c r="E81" s="34">
        <f t="shared" si="0"/>
        <v>0</v>
      </c>
      <c r="K81" s="162"/>
    </row>
    <row r="82" spans="1:11" x14ac:dyDescent="0.25">
      <c r="A82" s="2549" t="s">
        <v>490</v>
      </c>
      <c r="B82" s="2550"/>
      <c r="C82" s="211"/>
      <c r="D82" s="211"/>
      <c r="E82" s="34">
        <f t="shared" si="0"/>
        <v>0</v>
      </c>
      <c r="K82" s="162"/>
    </row>
    <row r="83" spans="1:11" x14ac:dyDescent="0.25">
      <c r="A83" s="2549" t="s">
        <v>8</v>
      </c>
      <c r="B83" s="2550"/>
      <c r="C83" s="211"/>
      <c r="D83" s="211"/>
      <c r="E83" s="34">
        <f t="shared" si="0"/>
        <v>0</v>
      </c>
      <c r="K83" s="162"/>
    </row>
    <row r="84" spans="1:11" x14ac:dyDescent="0.25">
      <c r="A84" s="2549" t="s">
        <v>7</v>
      </c>
      <c r="B84" s="2550"/>
      <c r="C84" s="211"/>
      <c r="D84" s="211"/>
      <c r="E84" s="34">
        <f t="shared" si="0"/>
        <v>0</v>
      </c>
      <c r="K84" s="162"/>
    </row>
    <row r="85" spans="1:11" x14ac:dyDescent="0.25">
      <c r="A85" s="2549" t="s">
        <v>50</v>
      </c>
      <c r="B85" s="2550"/>
      <c r="C85" s="211"/>
      <c r="D85" s="211"/>
      <c r="E85" s="34">
        <f t="shared" si="0"/>
        <v>0</v>
      </c>
      <c r="K85" s="162"/>
    </row>
    <row r="86" spans="1:11" x14ac:dyDescent="0.25">
      <c r="A86" s="2549" t="s">
        <v>11</v>
      </c>
      <c r="B86" s="2550"/>
      <c r="C86" s="211"/>
      <c r="D86" s="211"/>
      <c r="E86" s="34">
        <f t="shared" si="0"/>
        <v>0</v>
      </c>
      <c r="K86" s="162"/>
    </row>
    <row r="87" spans="1:11" ht="15.75" thickBot="1" x14ac:dyDescent="0.3">
      <c r="A87" s="2549" t="s">
        <v>491</v>
      </c>
      <c r="B87" s="2550"/>
      <c r="C87" s="211"/>
      <c r="D87" s="211"/>
      <c r="E87" s="34">
        <f t="shared" si="0"/>
        <v>0</v>
      </c>
      <c r="K87" s="162"/>
    </row>
    <row r="88" spans="1:11" ht="15.75" thickBot="1" x14ac:dyDescent="0.3">
      <c r="A88" s="2549" t="s">
        <v>15</v>
      </c>
      <c r="B88" s="2550"/>
      <c r="C88" s="211"/>
      <c r="D88" s="211"/>
      <c r="E88" s="34">
        <f t="shared" si="0"/>
        <v>0</v>
      </c>
      <c r="G88" s="350" t="s">
        <v>62</v>
      </c>
      <c r="H88" s="1470"/>
      <c r="I88" s="349" t="s">
        <v>100</v>
      </c>
      <c r="J88" s="348" t="s">
        <v>49</v>
      </c>
      <c r="K88" s="162"/>
    </row>
    <row r="89" spans="1:11" x14ac:dyDescent="0.25">
      <c r="A89" s="2549" t="s">
        <v>13</v>
      </c>
      <c r="B89" s="2550"/>
      <c r="C89" s="211"/>
      <c r="D89" s="211"/>
      <c r="E89" s="34">
        <f t="shared" si="0"/>
        <v>0</v>
      </c>
      <c r="G89" s="2486"/>
      <c r="H89" s="2488"/>
      <c r="I89" s="213"/>
      <c r="J89" s="212"/>
      <c r="K89" s="162"/>
    </row>
    <row r="90" spans="1:11" x14ac:dyDescent="0.25">
      <c r="A90" s="2549"/>
      <c r="B90" s="2550"/>
      <c r="C90" s="211"/>
      <c r="D90" s="211"/>
      <c r="E90" s="34">
        <f t="shared" si="0"/>
        <v>0</v>
      </c>
      <c r="G90" s="2489"/>
      <c r="H90" s="2491"/>
      <c r="I90" s="213"/>
      <c r="J90" s="212"/>
      <c r="K90" s="162"/>
    </row>
    <row r="91" spans="1:11" x14ac:dyDescent="0.25">
      <c r="A91" s="2549"/>
      <c r="B91" s="2550"/>
      <c r="C91" s="211"/>
      <c r="D91" s="211"/>
      <c r="E91" s="34">
        <v>0</v>
      </c>
      <c r="G91" s="2489"/>
      <c r="H91" s="2491"/>
      <c r="I91" s="213"/>
      <c r="J91" s="212"/>
      <c r="K91" s="162"/>
    </row>
    <row r="92" spans="1:11" x14ac:dyDescent="0.25">
      <c r="A92" s="2549"/>
      <c r="B92" s="2550"/>
      <c r="C92" s="211"/>
      <c r="D92" s="211"/>
      <c r="E92" s="34">
        <f t="shared" si="0"/>
        <v>0</v>
      </c>
      <c r="G92" s="2489"/>
      <c r="H92" s="2491"/>
      <c r="I92" s="213"/>
      <c r="J92" s="212"/>
      <c r="K92" s="162"/>
    </row>
    <row r="93" spans="1:11" x14ac:dyDescent="0.25">
      <c r="A93" s="2549"/>
      <c r="B93" s="2550"/>
      <c r="C93" s="211"/>
      <c r="D93" s="211"/>
      <c r="E93" s="34">
        <f t="shared" si="0"/>
        <v>0</v>
      </c>
      <c r="G93" s="2489"/>
      <c r="H93" s="2491"/>
      <c r="I93" s="215"/>
      <c r="J93" s="212"/>
      <c r="K93" s="162"/>
    </row>
    <row r="94" spans="1:11" ht="15.75" thickBot="1" x14ac:dyDescent="0.3">
      <c r="A94" s="2551" t="s">
        <v>67</v>
      </c>
      <c r="B94" s="2552"/>
      <c r="C94" s="234"/>
      <c r="D94" s="234"/>
      <c r="E94" s="34">
        <f t="shared" si="0"/>
        <v>0</v>
      </c>
      <c r="G94" s="438" t="s">
        <v>101</v>
      </c>
      <c r="H94" s="553"/>
      <c r="I94" s="54">
        <f>SUM(I89:I93)</f>
        <v>0</v>
      </c>
      <c r="J94" s="257">
        <f>SUM(J89:J93)</f>
        <v>0</v>
      </c>
      <c r="K94" s="162"/>
    </row>
    <row r="95" spans="1:11" ht="15.75" thickBot="1" x14ac:dyDescent="0.3">
      <c r="A95" s="2553" t="s">
        <v>66</v>
      </c>
      <c r="B95" s="2554"/>
      <c r="C95" s="960">
        <f>SUM(C80:C94)</f>
        <v>0</v>
      </c>
      <c r="D95" s="960">
        <f>SUM(D80:D94)</f>
        <v>0</v>
      </c>
      <c r="E95" s="960">
        <f>SUM(E80:E94)</f>
        <v>0</v>
      </c>
    </row>
    <row r="96" spans="1:11" ht="8.1" customHeight="1" thickBot="1" x14ac:dyDescent="0.3">
      <c r="K96" s="162"/>
    </row>
    <row r="97" spans="1:21" ht="15.75" thickBot="1" x14ac:dyDescent="0.3">
      <c r="A97" s="346" t="s">
        <v>91</v>
      </c>
      <c r="B97" s="527"/>
      <c r="C97" s="344">
        <f>C95</f>
        <v>0</v>
      </c>
      <c r="K97" s="162"/>
    </row>
    <row r="98" spans="1:21" ht="15.75" thickBot="1" x14ac:dyDescent="0.3">
      <c r="A98" s="345" t="s">
        <v>90</v>
      </c>
      <c r="B98" s="75"/>
      <c r="C98" s="75"/>
      <c r="D98" s="344">
        <f>D95</f>
        <v>0</v>
      </c>
      <c r="E98" s="2555" t="s">
        <v>537</v>
      </c>
      <c r="F98" s="2556"/>
      <c r="G98" s="2556"/>
      <c r="H98" s="2556"/>
      <c r="I98" s="2556"/>
      <c r="J98" s="2556"/>
      <c r="K98" s="2556"/>
    </row>
    <row r="99" spans="1:21" ht="15.75" thickBot="1" x14ac:dyDescent="0.3">
      <c r="A99" s="342" t="s">
        <v>217</v>
      </c>
      <c r="B99" s="341"/>
      <c r="C99" s="341"/>
      <c r="D99" s="341"/>
      <c r="E99" s="219">
        <f>E95</f>
        <v>0</v>
      </c>
      <c r="G99" s="2557"/>
      <c r="H99" s="2509"/>
      <c r="I99" s="2509"/>
      <c r="J99" s="2509"/>
      <c r="K99" s="162"/>
    </row>
    <row r="100" spans="1:21" ht="8.1" customHeight="1" thickBot="1" x14ac:dyDescent="0.3">
      <c r="K100" s="162"/>
    </row>
    <row r="101" spans="1:21" ht="15.75" thickBot="1" x14ac:dyDescent="0.3">
      <c r="A101" s="2543" t="s">
        <v>194</v>
      </c>
      <c r="B101" s="2544"/>
      <c r="C101" s="2544"/>
      <c r="D101" s="2544"/>
      <c r="E101" s="2544"/>
      <c r="F101" s="2544"/>
      <c r="G101" s="2544"/>
      <c r="H101" s="2544"/>
      <c r="I101" s="2544"/>
      <c r="J101" s="2545"/>
      <c r="K101" s="156">
        <f>K75+C97</f>
        <v>0</v>
      </c>
    </row>
    <row r="102" spans="1:21" ht="5.0999999999999996" customHeight="1" thickBot="1" x14ac:dyDescent="0.3">
      <c r="K102" s="10"/>
    </row>
    <row r="103" spans="1:21" ht="15.75" thickBot="1" x14ac:dyDescent="0.3">
      <c r="A103" s="2580" t="s">
        <v>248</v>
      </c>
      <c r="B103" s="2581"/>
      <c r="C103" s="566" t="s">
        <v>226</v>
      </c>
      <c r="D103" s="563" t="s">
        <v>227</v>
      </c>
      <c r="E103" s="564" t="s">
        <v>230</v>
      </c>
      <c r="G103" s="2575" t="s">
        <v>138</v>
      </c>
      <c r="H103" s="2575"/>
      <c r="I103" s="2575"/>
      <c r="J103" s="2575"/>
      <c r="K103" s="2575"/>
    </row>
    <row r="104" spans="1:21" x14ac:dyDescent="0.25">
      <c r="A104" s="2582" t="s">
        <v>145</v>
      </c>
      <c r="B104" s="2583"/>
      <c r="C104" s="567">
        <v>935</v>
      </c>
      <c r="D104" s="554"/>
      <c r="E104" s="561">
        <f>C104-D104</f>
        <v>935</v>
      </c>
      <c r="F104" s="1495"/>
      <c r="G104" s="2575" t="s">
        <v>139</v>
      </c>
      <c r="H104" s="2575"/>
      <c r="I104" s="2575"/>
      <c r="J104" s="2575"/>
      <c r="K104" s="2575"/>
    </row>
    <row r="105" spans="1:21" x14ac:dyDescent="0.25">
      <c r="A105" s="2572" t="s">
        <v>123</v>
      </c>
      <c r="B105" s="2573"/>
      <c r="C105" s="568">
        <v>700</v>
      </c>
      <c r="D105" s="555"/>
      <c r="E105" s="556">
        <f>C105-D105</f>
        <v>700</v>
      </c>
      <c r="G105" s="2575" t="s">
        <v>140</v>
      </c>
      <c r="H105" s="2575"/>
      <c r="I105" s="2575"/>
      <c r="J105" s="2575"/>
      <c r="K105" s="2575"/>
    </row>
    <row r="106" spans="1:21" ht="15.75" thickBot="1" x14ac:dyDescent="0.3">
      <c r="A106" s="2576" t="s">
        <v>114</v>
      </c>
      <c r="B106" s="2577"/>
      <c r="C106" s="417">
        <v>250</v>
      </c>
      <c r="D106" s="565"/>
      <c r="E106" s="469">
        <f>C106-D106</f>
        <v>250</v>
      </c>
      <c r="G106" s="2495"/>
      <c r="H106" s="2495"/>
      <c r="I106" s="2495"/>
      <c r="J106" s="2495"/>
      <c r="K106" s="2495"/>
    </row>
    <row r="107" spans="1:21" x14ac:dyDescent="0.25">
      <c r="A107" s="2578" t="s">
        <v>211</v>
      </c>
      <c r="B107" s="2579"/>
      <c r="C107" s="414">
        <f>D107</f>
        <v>0</v>
      </c>
      <c r="D107" s="415"/>
      <c r="E107" s="59" t="s">
        <v>229</v>
      </c>
      <c r="G107" s="2495"/>
      <c r="H107" s="2495"/>
      <c r="I107" s="2495"/>
      <c r="J107" s="2495"/>
      <c r="K107" s="2495"/>
    </row>
    <row r="108" spans="1:21" x14ac:dyDescent="0.25">
      <c r="A108" s="2565" t="s">
        <v>122</v>
      </c>
      <c r="B108" s="2566"/>
      <c r="C108" s="414">
        <f>D108</f>
        <v>0</v>
      </c>
      <c r="D108" s="415"/>
      <c r="E108" s="59" t="s">
        <v>229</v>
      </c>
      <c r="F108" s="1495"/>
      <c r="G108" s="2495"/>
      <c r="H108" s="2495"/>
      <c r="I108" s="2495"/>
      <c r="J108" s="2495"/>
      <c r="K108" s="2495"/>
    </row>
    <row r="109" spans="1:21" ht="15.75" thickBot="1" x14ac:dyDescent="0.3">
      <c r="A109" s="2567" t="s">
        <v>149</v>
      </c>
      <c r="B109" s="2568"/>
      <c r="C109" s="414">
        <f>D109</f>
        <v>0</v>
      </c>
      <c r="D109" s="416"/>
      <c r="E109" s="59" t="s">
        <v>229</v>
      </c>
      <c r="F109" s="1495"/>
      <c r="G109" s="2495"/>
      <c r="H109" s="2495"/>
      <c r="I109" s="2495"/>
      <c r="J109" s="2495"/>
      <c r="K109" s="2495"/>
    </row>
    <row r="110" spans="1:21" ht="15.75" thickBot="1" x14ac:dyDescent="0.3">
      <c r="A110" s="2569" t="s">
        <v>228</v>
      </c>
      <c r="B110" s="2570"/>
      <c r="C110" s="156">
        <f>C104+C105+C106+C107+C108+C109</f>
        <v>1885</v>
      </c>
      <c r="D110" s="33">
        <f>SUM(D104:D109)</f>
        <v>0</v>
      </c>
      <c r="E110" s="11"/>
      <c r="G110" s="2664"/>
      <c r="H110" s="2664"/>
      <c r="I110" s="2664"/>
      <c r="J110" s="2664"/>
      <c r="K110" s="2664"/>
    </row>
    <row r="111" spans="1:21" ht="16.5" thickBot="1" x14ac:dyDescent="0.3">
      <c r="A111" s="2760" t="s">
        <v>192</v>
      </c>
      <c r="B111" s="2761"/>
      <c r="C111" s="2761"/>
      <c r="D111" s="2761"/>
      <c r="E111" s="2761"/>
      <c r="F111" s="2761"/>
      <c r="G111" s="2761"/>
      <c r="H111" s="2761"/>
      <c r="I111" s="2761"/>
      <c r="J111" s="2762"/>
      <c r="K111" s="220">
        <f>K101-D110</f>
        <v>0</v>
      </c>
    </row>
    <row r="112" spans="1:21" ht="18.75" x14ac:dyDescent="0.3">
      <c r="C112" s="11"/>
      <c r="D112" s="11"/>
      <c r="E112" s="1495"/>
      <c r="G112" s="161"/>
      <c r="H112" s="161"/>
      <c r="K112" s="162" t="s">
        <v>147</v>
      </c>
      <c r="U112" s="1481" t="s">
        <v>193</v>
      </c>
    </row>
    <row r="113" spans="1:21" ht="16.5" thickBot="1" x14ac:dyDescent="0.3">
      <c r="C113" s="11"/>
      <c r="D113" s="11"/>
      <c r="E113" s="380" t="s">
        <v>144</v>
      </c>
      <c r="J113" s="2519" t="s">
        <v>557</v>
      </c>
      <c r="K113" s="2519"/>
      <c r="U113" s="221" t="s">
        <v>164</v>
      </c>
    </row>
    <row r="114" spans="1:21" ht="8.1" customHeight="1" x14ac:dyDescent="0.3">
      <c r="C114" s="11"/>
      <c r="D114" s="11"/>
      <c r="E114" s="1495"/>
      <c r="G114" s="161"/>
      <c r="H114" s="161"/>
      <c r="K114" s="162"/>
    </row>
    <row r="115" spans="1:21" ht="15.75" thickBot="1" x14ac:dyDescent="0.3">
      <c r="C115" s="11"/>
      <c r="D115" s="11"/>
      <c r="E115" s="1495"/>
      <c r="K115" s="162" t="s">
        <v>143</v>
      </c>
    </row>
    <row r="116" spans="1:21" ht="18" customHeight="1" thickBot="1" x14ac:dyDescent="0.3">
      <c r="A116" s="2546" t="s">
        <v>191</v>
      </c>
      <c r="B116" s="2547"/>
      <c r="C116" s="2547"/>
      <c r="D116" s="2547"/>
      <c r="E116" s="2547"/>
      <c r="F116" s="2547"/>
      <c r="G116" s="2547"/>
      <c r="H116" s="2547"/>
      <c r="I116" s="2547"/>
      <c r="J116" s="2548"/>
      <c r="K116" s="222">
        <f>K111</f>
        <v>0</v>
      </c>
    </row>
    <row r="117" spans="1:21" ht="8.1" customHeight="1" x14ac:dyDescent="0.25">
      <c r="D117" s="10"/>
      <c r="E117" s="1495"/>
      <c r="I117" s="86"/>
      <c r="K117" s="162"/>
    </row>
    <row r="118" spans="1:21" ht="15" customHeight="1" x14ac:dyDescent="0.25">
      <c r="A118" s="258" t="s">
        <v>265</v>
      </c>
      <c r="B118" s="258"/>
      <c r="D118" s="10"/>
      <c r="E118" s="1495"/>
      <c r="I118" s="86"/>
      <c r="K118" s="162"/>
    </row>
    <row r="119" spans="1:21" ht="15" customHeight="1" x14ac:dyDescent="0.25">
      <c r="A119" s="258"/>
      <c r="B119" s="258"/>
      <c r="D119" s="10"/>
      <c r="E119" s="1495"/>
      <c r="I119" s="86"/>
      <c r="K119" s="162"/>
    </row>
    <row r="120" spans="1:21" ht="15" customHeight="1" x14ac:dyDescent="0.25">
      <c r="A120" s="448" t="s">
        <v>650</v>
      </c>
      <c r="B120" s="448"/>
      <c r="D120" s="10"/>
      <c r="E120" s="1495"/>
      <c r="I120" s="86"/>
      <c r="K120" s="162"/>
    </row>
    <row r="121" spans="1:21" ht="5.0999999999999996" customHeight="1" thickBot="1" x14ac:dyDescent="0.3">
      <c r="K121" s="162"/>
    </row>
    <row r="122" spans="1:21" ht="15" customHeight="1" thickBot="1" x14ac:dyDescent="0.3">
      <c r="A122" s="2506" t="s">
        <v>19</v>
      </c>
      <c r="B122" s="2508"/>
      <c r="C122" s="1492" t="s">
        <v>106</v>
      </c>
      <c r="D122" s="73" t="s">
        <v>71</v>
      </c>
      <c r="E122" s="73" t="s">
        <v>81</v>
      </c>
      <c r="G122" s="2495" t="s">
        <v>300</v>
      </c>
      <c r="H122" s="2495"/>
      <c r="I122" s="2495"/>
      <c r="J122" s="2495"/>
      <c r="K122" s="2495"/>
    </row>
    <row r="123" spans="1:21" ht="15" customHeight="1" x14ac:dyDescent="0.25">
      <c r="A123" s="2510" t="s">
        <v>110</v>
      </c>
      <c r="B123" s="2512"/>
      <c r="C123" s="125" t="s">
        <v>21</v>
      </c>
      <c r="D123" s="223">
        <v>10</v>
      </c>
      <c r="E123" s="224"/>
      <c r="G123" s="2540" t="s">
        <v>545</v>
      </c>
      <c r="H123" s="2540"/>
      <c r="I123" s="2540"/>
      <c r="J123" s="2540"/>
      <c r="K123" s="2540"/>
    </row>
    <row r="124" spans="1:21" ht="15" customHeight="1" x14ac:dyDescent="0.25">
      <c r="A124" s="2541"/>
      <c r="B124" s="2542"/>
      <c r="C124" s="98" t="s">
        <v>51</v>
      </c>
      <c r="D124" s="225"/>
      <c r="E124" s="226"/>
      <c r="G124" s="2495"/>
      <c r="H124" s="2495"/>
      <c r="I124" s="2495"/>
      <c r="J124" s="2495"/>
      <c r="K124" s="2495"/>
    </row>
    <row r="125" spans="1:21" ht="15" customHeight="1" x14ac:dyDescent="0.25">
      <c r="A125" s="2541"/>
      <c r="B125" s="2542"/>
      <c r="C125" s="98" t="s">
        <v>0</v>
      </c>
      <c r="D125" s="225">
        <v>10</v>
      </c>
      <c r="E125" s="226"/>
      <c r="G125" s="2540" t="s">
        <v>755</v>
      </c>
      <c r="H125" s="2540"/>
      <c r="I125" s="2540"/>
      <c r="J125" s="2540"/>
      <c r="K125" s="2540"/>
    </row>
    <row r="126" spans="1:21" ht="15" customHeight="1" x14ac:dyDescent="0.25">
      <c r="A126" s="2541"/>
      <c r="B126" s="2542"/>
      <c r="C126" s="98" t="s">
        <v>24</v>
      </c>
      <c r="D126" s="225"/>
      <c r="E126" s="226"/>
      <c r="G126" s="2495"/>
      <c r="H126" s="2495"/>
      <c r="I126" s="2495"/>
      <c r="J126" s="2495"/>
      <c r="K126" s="2495"/>
    </row>
    <row r="127" spans="1:21" ht="15" customHeight="1" x14ac:dyDescent="0.25">
      <c r="A127" s="2538"/>
      <c r="B127" s="2539"/>
      <c r="C127" s="99" t="s">
        <v>1</v>
      </c>
      <c r="D127" s="227">
        <v>5</v>
      </c>
      <c r="E127" s="226"/>
      <c r="G127" s="2540" t="s">
        <v>756</v>
      </c>
      <c r="H127" s="2540"/>
      <c r="I127" s="2540"/>
      <c r="J127" s="2540"/>
      <c r="K127" s="2540"/>
    </row>
    <row r="128" spans="1:21" ht="15" customHeight="1" x14ac:dyDescent="0.25">
      <c r="A128" s="2538"/>
      <c r="B128" s="2539"/>
      <c r="C128" s="99" t="s">
        <v>22</v>
      </c>
      <c r="D128" s="225"/>
      <c r="E128" s="226"/>
      <c r="G128" s="2495"/>
      <c r="H128" s="2495"/>
      <c r="I128" s="2495"/>
      <c r="J128" s="2495"/>
      <c r="K128" s="2495"/>
    </row>
    <row r="129" spans="1:11" ht="15" customHeight="1" thickBot="1" x14ac:dyDescent="0.3">
      <c r="A129" s="2538"/>
      <c r="B129" s="2539"/>
      <c r="C129" s="99" t="s">
        <v>116</v>
      </c>
      <c r="D129" s="230"/>
      <c r="E129" s="384"/>
      <c r="G129" s="2509"/>
      <c r="H129" s="2509"/>
      <c r="I129" s="2509"/>
      <c r="J129" s="2509"/>
      <c r="K129" s="2509"/>
    </row>
    <row r="130" spans="1:11" ht="15" customHeight="1" x14ac:dyDescent="0.25">
      <c r="A130" s="2510" t="s">
        <v>72</v>
      </c>
      <c r="B130" s="2512"/>
      <c r="C130" s="102" t="s">
        <v>108</v>
      </c>
      <c r="D130" s="227"/>
      <c r="E130" s="226"/>
      <c r="G130" s="2531" t="s">
        <v>758</v>
      </c>
      <c r="H130" s="2531"/>
      <c r="I130" s="2531"/>
      <c r="J130" s="2531"/>
      <c r="K130" s="2531"/>
    </row>
    <row r="131" spans="1:11" ht="15" customHeight="1" x14ac:dyDescent="0.25">
      <c r="A131" s="2513"/>
      <c r="B131" s="2515"/>
      <c r="C131" s="102" t="s">
        <v>538</v>
      </c>
      <c r="D131" s="227"/>
      <c r="E131" s="226"/>
      <c r="G131" s="2495"/>
      <c r="H131" s="2495"/>
      <c r="I131" s="2495"/>
      <c r="J131" s="2495"/>
      <c r="K131" s="2495"/>
    </row>
    <row r="132" spans="1:11" ht="15" customHeight="1" x14ac:dyDescent="0.25">
      <c r="A132" s="2536"/>
      <c r="B132" s="2537"/>
      <c r="C132" s="102" t="s">
        <v>539</v>
      </c>
      <c r="D132" s="227"/>
      <c r="E132" s="226"/>
      <c r="G132" s="2495"/>
      <c r="H132" s="2495"/>
      <c r="I132" s="2495"/>
      <c r="J132" s="2495"/>
      <c r="K132" s="2495"/>
    </row>
    <row r="133" spans="1:11" ht="15" customHeight="1" thickBot="1" x14ac:dyDescent="0.3">
      <c r="A133" s="2534"/>
      <c r="B133" s="2535"/>
      <c r="C133" s="102" t="s">
        <v>117</v>
      </c>
      <c r="D133" s="227">
        <v>12.94</v>
      </c>
      <c r="E133" s="229"/>
      <c r="G133" s="2531" t="s">
        <v>540</v>
      </c>
      <c r="H133" s="2531"/>
      <c r="I133" s="2531"/>
      <c r="J133" s="2531"/>
      <c r="K133" s="2531"/>
    </row>
    <row r="134" spans="1:11" ht="15" customHeight="1" x14ac:dyDescent="0.25">
      <c r="A134" s="1011" t="s">
        <v>552</v>
      </c>
      <c r="B134" s="1012" t="s">
        <v>553</v>
      </c>
      <c r="C134" s="1010" t="s">
        <v>29</v>
      </c>
      <c r="D134" s="227">
        <v>11.95</v>
      </c>
      <c r="E134" s="229"/>
      <c r="G134" s="2531" t="s">
        <v>540</v>
      </c>
      <c r="H134" s="2531"/>
      <c r="I134" s="2531"/>
      <c r="J134" s="2531"/>
      <c r="K134" s="2531"/>
    </row>
    <row r="135" spans="1:11" ht="15" customHeight="1" x14ac:dyDescent="0.25">
      <c r="A135" s="1002"/>
      <c r="B135" s="80" t="s">
        <v>553</v>
      </c>
      <c r="C135" s="80" t="s">
        <v>550</v>
      </c>
      <c r="D135" s="227">
        <v>10.59</v>
      </c>
      <c r="E135" s="229"/>
      <c r="G135" s="2531" t="s">
        <v>540</v>
      </c>
      <c r="H135" s="2531"/>
      <c r="I135" s="2531"/>
      <c r="J135" s="2531"/>
      <c r="K135" s="2531"/>
    </row>
    <row r="136" spans="1:11" ht="15" customHeight="1" x14ac:dyDescent="0.25">
      <c r="A136" s="1002"/>
      <c r="B136" s="80" t="s">
        <v>224</v>
      </c>
      <c r="C136" s="102" t="s">
        <v>373</v>
      </c>
      <c r="D136" s="227">
        <v>26.5</v>
      </c>
      <c r="E136" s="229"/>
      <c r="G136" s="2531" t="s">
        <v>540</v>
      </c>
      <c r="H136" s="2531"/>
      <c r="I136" s="2531"/>
      <c r="J136" s="2531"/>
      <c r="K136" s="2531"/>
    </row>
    <row r="137" spans="1:11" ht="15" customHeight="1" x14ac:dyDescent="0.25">
      <c r="A137" s="1002"/>
      <c r="B137" s="80" t="s">
        <v>553</v>
      </c>
      <c r="C137" s="102" t="s">
        <v>30</v>
      </c>
      <c r="D137" s="227"/>
      <c r="E137" s="229"/>
      <c r="G137" s="2531" t="s">
        <v>548</v>
      </c>
      <c r="H137" s="2531"/>
      <c r="I137" s="2531"/>
      <c r="J137" s="2531"/>
      <c r="K137" s="2531"/>
    </row>
    <row r="138" spans="1:11" ht="15" customHeight="1" thickBot="1" x14ac:dyDescent="0.3">
      <c r="A138" s="1002"/>
      <c r="B138" s="80" t="s">
        <v>553</v>
      </c>
      <c r="C138" s="102" t="s">
        <v>551</v>
      </c>
      <c r="D138" s="227"/>
      <c r="E138" s="229"/>
      <c r="G138" s="2531" t="s">
        <v>757</v>
      </c>
      <c r="H138" s="2531"/>
      <c r="I138" s="2531"/>
      <c r="J138" s="2531"/>
      <c r="K138" s="2531"/>
    </row>
    <row r="139" spans="1:11" ht="15" customHeight="1" x14ac:dyDescent="0.25">
      <c r="A139" s="2532" t="s">
        <v>75</v>
      </c>
      <c r="B139" s="2533"/>
      <c r="C139" s="102" t="s">
        <v>109</v>
      </c>
      <c r="D139" s="225"/>
      <c r="E139" s="226"/>
      <c r="G139" s="2495"/>
      <c r="H139" s="2495"/>
      <c r="I139" s="2495"/>
      <c r="J139" s="2495"/>
      <c r="K139" s="2495"/>
    </row>
    <row r="140" spans="1:11" ht="15" customHeight="1" thickBot="1" x14ac:dyDescent="0.3">
      <c r="A140" s="2529"/>
      <c r="B140" s="2530"/>
      <c r="C140" s="102" t="s">
        <v>74</v>
      </c>
      <c r="D140" s="227"/>
      <c r="E140" s="226"/>
      <c r="G140" s="2495"/>
      <c r="H140" s="2495"/>
      <c r="I140" s="2495"/>
      <c r="J140" s="2495"/>
      <c r="K140" s="2495"/>
    </row>
    <row r="141" spans="1:11" ht="15" customHeight="1" x14ac:dyDescent="0.25">
      <c r="A141" s="2532" t="s">
        <v>76</v>
      </c>
      <c r="B141" s="2533"/>
      <c r="C141" s="1003" t="s">
        <v>77</v>
      </c>
      <c r="D141" s="227"/>
      <c r="E141" s="229"/>
      <c r="G141" s="2495"/>
      <c r="H141" s="2495"/>
      <c r="I141" s="2495"/>
      <c r="J141" s="2495"/>
      <c r="K141" s="2495"/>
    </row>
    <row r="142" spans="1:11" ht="15" customHeight="1" thickBot="1" x14ac:dyDescent="0.3">
      <c r="A142" s="2529"/>
      <c r="B142" s="2530"/>
      <c r="C142" s="1009" t="s">
        <v>78</v>
      </c>
      <c r="D142" s="227"/>
      <c r="E142" s="226"/>
      <c r="G142" s="2531" t="s">
        <v>549</v>
      </c>
      <c r="H142" s="2531"/>
      <c r="I142" s="2531"/>
      <c r="J142" s="2531"/>
      <c r="K142" s="2531"/>
    </row>
    <row r="143" spans="1:11" ht="15" customHeight="1" x14ac:dyDescent="0.25">
      <c r="A143" s="1006" t="s">
        <v>542</v>
      </c>
      <c r="B143" s="1007" t="s">
        <v>21</v>
      </c>
      <c r="C143" s="1003" t="s">
        <v>544</v>
      </c>
      <c r="D143" s="227"/>
      <c r="E143" s="226"/>
      <c r="G143" s="2495"/>
      <c r="H143" s="2495"/>
      <c r="I143" s="2495"/>
      <c r="J143" s="2495"/>
      <c r="K143" s="2495"/>
    </row>
    <row r="144" spans="1:11" ht="15" customHeight="1" x14ac:dyDescent="0.25">
      <c r="A144" s="1008"/>
      <c r="B144" s="1004" t="s">
        <v>1</v>
      </c>
      <c r="C144" s="1003" t="s">
        <v>543</v>
      </c>
      <c r="D144" s="227"/>
      <c r="E144" s="231"/>
      <c r="G144" s="2526"/>
      <c r="H144" s="2526"/>
      <c r="I144" s="2526"/>
      <c r="J144" s="2526"/>
      <c r="K144" s="2526"/>
    </row>
    <row r="145" spans="1:16" ht="15" customHeight="1" thickBot="1" x14ac:dyDescent="0.3">
      <c r="A145" s="1477"/>
      <c r="B145" s="1494" t="s">
        <v>1</v>
      </c>
      <c r="C145" s="1003" t="s">
        <v>541</v>
      </c>
      <c r="D145" s="1005"/>
      <c r="E145" s="231"/>
      <c r="G145" s="2526"/>
      <c r="H145" s="2526"/>
      <c r="I145" s="2526"/>
      <c r="J145" s="2526"/>
      <c r="K145" s="2526"/>
    </row>
    <row r="146" spans="1:16" ht="15" customHeight="1" x14ac:dyDescent="0.25">
      <c r="A146" s="2532" t="s">
        <v>119</v>
      </c>
      <c r="B146" s="2533"/>
      <c r="C146" s="1468"/>
      <c r="D146" s="232"/>
      <c r="E146" s="132"/>
      <c r="G146" s="2526"/>
      <c r="H146" s="2526"/>
      <c r="I146" s="2526"/>
      <c r="J146" s="2526"/>
      <c r="K146" s="2526"/>
    </row>
    <row r="147" spans="1:16" ht="15" customHeight="1" x14ac:dyDescent="0.25">
      <c r="A147" s="2527"/>
      <c r="B147" s="2528"/>
      <c r="C147" s="451"/>
      <c r="D147" s="211"/>
      <c r="E147" s="453"/>
      <c r="G147" s="2526"/>
      <c r="H147" s="2526"/>
      <c r="I147" s="2526"/>
      <c r="J147" s="2526"/>
      <c r="K147" s="2526"/>
    </row>
    <row r="148" spans="1:16" ht="15" customHeight="1" x14ac:dyDescent="0.25">
      <c r="A148" s="2489"/>
      <c r="B148" s="2491"/>
      <c r="C148" s="452"/>
      <c r="D148" s="211"/>
      <c r="E148" s="454"/>
      <c r="G148" s="2526"/>
      <c r="H148" s="2526"/>
      <c r="I148" s="2526"/>
      <c r="J148" s="2526"/>
      <c r="K148" s="2526"/>
    </row>
    <row r="149" spans="1:16" ht="15" customHeight="1" x14ac:dyDescent="0.25">
      <c r="A149" s="2489"/>
      <c r="B149" s="2491"/>
      <c r="C149" s="452"/>
      <c r="D149" s="211"/>
      <c r="E149" s="454"/>
      <c r="G149" s="2526"/>
      <c r="H149" s="2526"/>
      <c r="I149" s="2526"/>
      <c r="J149" s="2526"/>
      <c r="K149" s="2526"/>
    </row>
    <row r="150" spans="1:16" ht="15" customHeight="1" x14ac:dyDescent="0.25">
      <c r="A150" s="2489"/>
      <c r="B150" s="2491"/>
      <c r="C150" s="378"/>
      <c r="D150" s="455"/>
      <c r="E150" s="331"/>
      <c r="G150" s="2526"/>
      <c r="H150" s="2526"/>
      <c r="I150" s="2526"/>
      <c r="J150" s="2526"/>
      <c r="K150" s="2526"/>
    </row>
    <row r="151" spans="1:16" ht="15" customHeight="1" x14ac:dyDescent="0.25">
      <c r="A151" s="2489"/>
      <c r="B151" s="2491"/>
      <c r="C151" s="378"/>
      <c r="D151" s="234"/>
      <c r="E151" s="331"/>
      <c r="G151" s="2526"/>
      <c r="H151" s="2526"/>
      <c r="I151" s="2526"/>
      <c r="J151" s="2526"/>
      <c r="K151" s="2526"/>
    </row>
    <row r="152" spans="1:16" ht="15" customHeight="1" x14ac:dyDescent="0.25">
      <c r="A152" s="2489"/>
      <c r="B152" s="2491"/>
      <c r="C152" s="378"/>
      <c r="D152" s="234"/>
      <c r="E152" s="331"/>
      <c r="G152" s="2526"/>
      <c r="H152" s="2526"/>
      <c r="I152" s="2526"/>
      <c r="J152" s="2526"/>
      <c r="K152" s="2526"/>
    </row>
    <row r="153" spans="1:16" ht="15" customHeight="1" x14ac:dyDescent="0.25">
      <c r="A153" s="2489"/>
      <c r="B153" s="2491"/>
      <c r="C153" s="378"/>
      <c r="D153" s="234"/>
      <c r="E153" s="331"/>
      <c r="G153" s="2526"/>
      <c r="H153" s="2526"/>
      <c r="I153" s="2526"/>
      <c r="J153" s="2526"/>
      <c r="K153" s="2526"/>
    </row>
    <row r="154" spans="1:16" ht="15" customHeight="1" thickBot="1" x14ac:dyDescent="0.3">
      <c r="A154" s="2492"/>
      <c r="B154" s="2494"/>
      <c r="C154" s="379"/>
      <c r="D154" s="235"/>
      <c r="E154" s="330"/>
      <c r="G154" s="2526"/>
      <c r="H154" s="2526"/>
      <c r="I154" s="2526"/>
      <c r="J154" s="2526"/>
      <c r="K154" s="2526"/>
    </row>
    <row r="155" spans="1:16" ht="15" customHeight="1" thickBot="1" x14ac:dyDescent="0.3">
      <c r="A155" s="1500" t="s">
        <v>120</v>
      </c>
      <c r="B155" s="1501"/>
      <c r="C155" s="1498"/>
      <c r="D155" s="33">
        <f>SUM(D123:D154)</f>
        <v>86.98</v>
      </c>
      <c r="E155" s="1499"/>
      <c r="G155" s="594" t="s">
        <v>281</v>
      </c>
      <c r="H155" s="593" t="s">
        <v>277</v>
      </c>
      <c r="I155" s="593" t="s">
        <v>278</v>
      </c>
      <c r="K155" s="162"/>
      <c r="L155" s="10"/>
    </row>
    <row r="156" spans="1:16" ht="15" customHeight="1" thickBot="1" x14ac:dyDescent="0.3">
      <c r="G156" s="1490"/>
      <c r="H156" s="606">
        <v>0</v>
      </c>
      <c r="I156" s="592">
        <f>D155-H156</f>
        <v>86.98</v>
      </c>
      <c r="K156" s="162"/>
      <c r="M156" s="33">
        <f>(K116-H156)</f>
        <v>0</v>
      </c>
      <c r="N156" s="325" t="s">
        <v>276</v>
      </c>
    </row>
    <row r="157" spans="1:16" ht="15" customHeight="1" thickBot="1" x14ac:dyDescent="0.3">
      <c r="A157" s="1463" t="s">
        <v>246</v>
      </c>
      <c r="B157" s="1463"/>
      <c r="H157" s="51"/>
      <c r="J157" s="10"/>
      <c r="K157" s="162"/>
    </row>
    <row r="158" spans="1:16" ht="15" customHeight="1" thickBot="1" x14ac:dyDescent="0.3">
      <c r="A158" s="342" t="s">
        <v>145</v>
      </c>
      <c r="B158" s="342"/>
      <c r="C158" s="459" t="s">
        <v>245</v>
      </c>
      <c r="D158" s="459" t="s">
        <v>47</v>
      </c>
      <c r="E158" s="459" t="s">
        <v>243</v>
      </c>
      <c r="J158" s="10"/>
      <c r="K158" s="162"/>
      <c r="P158" s="397" t="s">
        <v>83</v>
      </c>
    </row>
    <row r="159" spans="1:16" ht="15" customHeight="1" thickBot="1" x14ac:dyDescent="0.3">
      <c r="A159" s="458" t="s">
        <v>244</v>
      </c>
      <c r="B159" s="458"/>
      <c r="C159" s="449">
        <f>C104</f>
        <v>935</v>
      </c>
      <c r="D159" s="595">
        <f>D104</f>
        <v>0</v>
      </c>
      <c r="E159" s="457">
        <f>C159-D159</f>
        <v>935</v>
      </c>
      <c r="G159" s="1480" t="s">
        <v>242</v>
      </c>
      <c r="H159" s="1480"/>
      <c r="J159" s="10"/>
      <c r="K159" s="162"/>
    </row>
    <row r="160" spans="1:16" ht="15" customHeight="1" thickBot="1" x14ac:dyDescent="0.3">
      <c r="A160" s="1464" t="s">
        <v>279</v>
      </c>
      <c r="D160" s="33">
        <f>D159-I156</f>
        <v>-86.98</v>
      </c>
      <c r="E160" s="33">
        <f>C159-D160</f>
        <v>1021.98</v>
      </c>
      <c r="G160" s="1490" t="s">
        <v>287</v>
      </c>
      <c r="K160" s="162"/>
      <c r="M160" s="1480" t="s">
        <v>741</v>
      </c>
    </row>
    <row r="161" spans="1:14" ht="15" customHeight="1" thickBot="1" x14ac:dyDescent="0.3">
      <c r="A161" s="596" t="s">
        <v>280</v>
      </c>
      <c r="B161" s="1503"/>
      <c r="C161" s="484"/>
      <c r="D161" s="431">
        <f>IF((N161)&lt;(E160),N161,E160)</f>
        <v>0</v>
      </c>
      <c r="E161" s="483" t="s">
        <v>239</v>
      </c>
      <c r="G161" s="1467" t="s">
        <v>738</v>
      </c>
      <c r="H161" s="2509" t="s">
        <v>282</v>
      </c>
      <c r="I161" s="2509"/>
      <c r="J161" s="1490"/>
      <c r="M161" s="1467" t="s">
        <v>738</v>
      </c>
      <c r="N161" s="607">
        <v>0</v>
      </c>
    </row>
    <row r="162" spans="1:14" ht="15" customHeight="1" thickBot="1" x14ac:dyDescent="0.3">
      <c r="A162" s="461" t="s">
        <v>247</v>
      </c>
      <c r="B162" s="461"/>
      <c r="C162" s="460">
        <f>C159</f>
        <v>935</v>
      </c>
      <c r="D162" s="456">
        <f>D160+D161</f>
        <v>-86.98</v>
      </c>
      <c r="E162" s="457">
        <f>+C159-D162</f>
        <v>1021.98</v>
      </c>
      <c r="G162" s="1490" t="s">
        <v>704</v>
      </c>
      <c r="H162" s="1490"/>
      <c r="K162" s="162"/>
    </row>
    <row r="163" spans="1:14" ht="15" customHeight="1" x14ac:dyDescent="0.25">
      <c r="K163" s="162"/>
    </row>
    <row r="164" spans="1:14" ht="15" customHeight="1" x14ac:dyDescent="0.25"/>
    <row r="165" spans="1:14" ht="15" customHeight="1" x14ac:dyDescent="0.25"/>
    <row r="166" spans="1:14" ht="15" customHeight="1" thickBot="1" x14ac:dyDescent="0.3">
      <c r="K166" s="162"/>
    </row>
    <row r="167" spans="1:14" ht="15" customHeight="1" thickBot="1" x14ac:dyDescent="0.3">
      <c r="A167" s="481" t="s">
        <v>92</v>
      </c>
      <c r="B167" s="538"/>
      <c r="C167" s="329"/>
      <c r="D167" s="482" t="s">
        <v>240</v>
      </c>
      <c r="E167" s="1461"/>
      <c r="F167" s="1461"/>
      <c r="G167" s="1461"/>
      <c r="H167" s="1461"/>
      <c r="I167" s="1461"/>
      <c r="J167" s="33">
        <f>M156-D161</f>
        <v>0</v>
      </c>
      <c r="K167" s="162" t="s">
        <v>241</v>
      </c>
    </row>
    <row r="168" spans="1:14" ht="15" customHeight="1" x14ac:dyDescent="0.25">
      <c r="J168" s="152" t="s">
        <v>141</v>
      </c>
      <c r="K168" s="162"/>
    </row>
    <row r="169" spans="1:14" ht="15" customHeight="1" x14ac:dyDescent="0.25">
      <c r="E169" s="380" t="s">
        <v>144</v>
      </c>
      <c r="J169" s="2519" t="s">
        <v>558</v>
      </c>
      <c r="K169" s="2519"/>
    </row>
    <row r="170" spans="1:14" ht="15" customHeight="1" x14ac:dyDescent="0.25">
      <c r="E170" s="380"/>
    </row>
    <row r="171" spans="1:14" ht="15" customHeight="1" x14ac:dyDescent="0.25">
      <c r="A171" s="258" t="s">
        <v>262</v>
      </c>
      <c r="B171" s="258"/>
      <c r="K171" s="162"/>
      <c r="N171" s="377"/>
    </row>
    <row r="172" spans="1:14" ht="15" customHeight="1" thickBot="1" x14ac:dyDescent="0.3">
      <c r="K172" s="162"/>
    </row>
    <row r="173" spans="1:14" ht="15" customHeight="1" thickBot="1" x14ac:dyDescent="0.3">
      <c r="A173" s="468" t="s">
        <v>249</v>
      </c>
      <c r="B173" s="1493"/>
      <c r="C173" s="1461"/>
      <c r="D173" s="1461"/>
      <c r="E173" s="1461"/>
      <c r="F173" s="1461"/>
      <c r="G173" s="1461"/>
      <c r="H173" s="1461"/>
      <c r="I173" s="323"/>
      <c r="J173" s="33">
        <f>J167</f>
        <v>0</v>
      </c>
      <c r="K173" s="162" t="s">
        <v>146</v>
      </c>
    </row>
    <row r="174" spans="1:14" ht="15" customHeight="1" x14ac:dyDescent="0.25">
      <c r="J174" s="10"/>
      <c r="K174" s="162"/>
    </row>
    <row r="175" spans="1:14" ht="15" customHeight="1" x14ac:dyDescent="0.25">
      <c r="J175" s="10"/>
      <c r="K175" s="162"/>
    </row>
    <row r="176" spans="1:14" ht="15" customHeight="1" thickBot="1" x14ac:dyDescent="0.3">
      <c r="A176" s="1463" t="s">
        <v>651</v>
      </c>
      <c r="J176" s="10"/>
      <c r="K176" s="162"/>
    </row>
    <row r="177" spans="1:16" ht="15" customHeight="1" thickBot="1" x14ac:dyDescent="0.3">
      <c r="A177" s="1497" t="s">
        <v>88</v>
      </c>
      <c r="B177" s="1498"/>
      <c r="C177" s="70" t="s">
        <v>80</v>
      </c>
      <c r="D177" s="92" t="s">
        <v>71</v>
      </c>
      <c r="E177" s="71" t="s">
        <v>81</v>
      </c>
      <c r="K177" s="162"/>
    </row>
    <row r="178" spans="1:16" ht="15" customHeight="1" x14ac:dyDescent="0.25">
      <c r="A178" s="2520"/>
      <c r="B178" s="2521"/>
      <c r="C178" s="1538"/>
      <c r="D178" s="233"/>
      <c r="E178" s="231"/>
      <c r="G178" s="151" t="s">
        <v>124</v>
      </c>
      <c r="H178" s="151"/>
      <c r="K178" s="162"/>
    </row>
    <row r="179" spans="1:16" ht="15" customHeight="1" x14ac:dyDescent="0.25">
      <c r="A179" s="2522"/>
      <c r="B179" s="2523"/>
      <c r="C179" s="1538"/>
      <c r="D179" s="233"/>
      <c r="E179" s="231"/>
      <c r="G179" s="151"/>
      <c r="H179" s="151"/>
      <c r="K179" s="162"/>
    </row>
    <row r="180" spans="1:16" ht="15" customHeight="1" x14ac:dyDescent="0.25">
      <c r="A180" s="2522"/>
      <c r="B180" s="2523"/>
      <c r="C180" s="1538"/>
      <c r="D180" s="233"/>
      <c r="E180" s="231"/>
      <c r="G180" s="151"/>
      <c r="H180" s="151"/>
      <c r="K180" s="162"/>
    </row>
    <row r="181" spans="1:16" ht="15" customHeight="1" x14ac:dyDescent="0.25">
      <c r="A181" s="2522"/>
      <c r="B181" s="2523"/>
      <c r="C181" s="1539"/>
      <c r="D181" s="211"/>
      <c r="E181" s="226"/>
      <c r="K181" s="162"/>
    </row>
    <row r="182" spans="1:16" ht="15" customHeight="1" x14ac:dyDescent="0.25">
      <c r="A182" s="2522"/>
      <c r="B182" s="2523"/>
      <c r="C182" s="1539"/>
      <c r="D182" s="211"/>
      <c r="E182" s="226"/>
      <c r="K182" s="162"/>
    </row>
    <row r="183" spans="1:16" ht="15" customHeight="1" thickBot="1" x14ac:dyDescent="0.3">
      <c r="A183" s="2524"/>
      <c r="B183" s="2525"/>
      <c r="C183" s="1539"/>
      <c r="D183" s="211"/>
      <c r="E183" s="226"/>
      <c r="K183" s="162"/>
    </row>
    <row r="184" spans="1:16" ht="15" customHeight="1" thickBot="1" x14ac:dyDescent="0.3">
      <c r="A184" s="1497" t="s">
        <v>89</v>
      </c>
      <c r="B184" s="1498"/>
      <c r="C184" s="1498"/>
      <c r="D184" s="33">
        <f>SUM(D178:D183)</f>
        <v>0</v>
      </c>
      <c r="E184" s="1499"/>
      <c r="G184" s="594" t="s">
        <v>281</v>
      </c>
      <c r="H184" s="593" t="s">
        <v>277</v>
      </c>
      <c r="I184" s="593" t="s">
        <v>278</v>
      </c>
      <c r="K184" s="162"/>
      <c r="L184" s="10"/>
    </row>
    <row r="185" spans="1:16" ht="15" customHeight="1" thickBot="1" x14ac:dyDescent="0.3">
      <c r="G185" s="1490"/>
      <c r="H185" s="606">
        <v>0</v>
      </c>
      <c r="I185" s="592">
        <f>D184-H185</f>
        <v>0</v>
      </c>
      <c r="K185" s="162"/>
      <c r="M185" s="33">
        <f>(J173-H185)</f>
        <v>0</v>
      </c>
      <c r="N185" s="325" t="s">
        <v>276</v>
      </c>
    </row>
    <row r="186" spans="1:16" ht="15" customHeight="1" thickBot="1" x14ac:dyDescent="0.3">
      <c r="A186" s="1463" t="s">
        <v>285</v>
      </c>
      <c r="B186" s="1463"/>
      <c r="J186" s="10"/>
      <c r="K186" s="162"/>
    </row>
    <row r="187" spans="1:16" ht="15" customHeight="1" thickBot="1" x14ac:dyDescent="0.3">
      <c r="A187" s="462" t="s">
        <v>123</v>
      </c>
      <c r="B187" s="462"/>
      <c r="C187" s="463" t="s">
        <v>245</v>
      </c>
      <c r="D187" s="463" t="s">
        <v>47</v>
      </c>
      <c r="E187" s="463" t="s">
        <v>243</v>
      </c>
      <c r="H187" s="51"/>
      <c r="I187" s="10"/>
      <c r="J187" s="1490"/>
      <c r="K187" s="162"/>
      <c r="P187" s="1467" t="s">
        <v>83</v>
      </c>
    </row>
    <row r="188" spans="1:16" ht="15" customHeight="1" thickBot="1" x14ac:dyDescent="0.3">
      <c r="A188" s="464" t="s">
        <v>248</v>
      </c>
      <c r="B188" s="539"/>
      <c r="C188" s="465">
        <f>C105</f>
        <v>700</v>
      </c>
      <c r="D188" s="469">
        <f>D105</f>
        <v>0</v>
      </c>
      <c r="E188" s="308">
        <f>C188-D188</f>
        <v>700</v>
      </c>
      <c r="G188" s="1480" t="s">
        <v>257</v>
      </c>
      <c r="H188" s="1480"/>
      <c r="J188" s="10"/>
      <c r="K188" s="162"/>
    </row>
    <row r="189" spans="1:16" ht="15" customHeight="1" thickBot="1" x14ac:dyDescent="0.3">
      <c r="A189" s="586" t="s">
        <v>274</v>
      </c>
      <c r="B189" s="587"/>
      <c r="C189" s="588"/>
      <c r="D189" s="33">
        <f>D188-I185</f>
        <v>0</v>
      </c>
      <c r="E189" s="33">
        <f>E188+I185</f>
        <v>700</v>
      </c>
      <c r="G189" s="1490" t="s">
        <v>287</v>
      </c>
      <c r="M189" s="1480" t="s">
        <v>737</v>
      </c>
    </row>
    <row r="190" spans="1:16" ht="15" customHeight="1" thickBot="1" x14ac:dyDescent="0.3">
      <c r="A190" s="596" t="s">
        <v>280</v>
      </c>
      <c r="B190" s="1502"/>
      <c r="C190" s="589"/>
      <c r="D190" s="431">
        <f>N190</f>
        <v>0</v>
      </c>
      <c r="E190" s="450" t="s">
        <v>256</v>
      </c>
      <c r="G190" s="1467" t="s">
        <v>738</v>
      </c>
      <c r="H190" s="2509" t="s">
        <v>282</v>
      </c>
      <c r="I190" s="2509"/>
      <c r="J190" s="1490"/>
      <c r="K190" s="162"/>
      <c r="L190" s="10"/>
      <c r="M190" s="1467" t="s">
        <v>736</v>
      </c>
      <c r="N190" s="607">
        <v>0</v>
      </c>
    </row>
    <row r="191" spans="1:16" ht="15" customHeight="1" thickBot="1" x14ac:dyDescent="0.3">
      <c r="A191" s="467" t="s">
        <v>231</v>
      </c>
      <c r="B191" s="467"/>
      <c r="C191" s="466">
        <f>C188</f>
        <v>700</v>
      </c>
      <c r="D191" s="466">
        <f>D189+D190</f>
        <v>0</v>
      </c>
      <c r="E191" s="466">
        <f>C191-D191</f>
        <v>700</v>
      </c>
      <c r="G191" s="1490" t="s">
        <v>703</v>
      </c>
      <c r="H191" s="1480"/>
      <c r="J191" s="1490"/>
    </row>
    <row r="192" spans="1:16" ht="15" customHeight="1" x14ac:dyDescent="0.25"/>
    <row r="193" spans="1:16" ht="15" customHeight="1" thickBot="1" x14ac:dyDescent="0.3">
      <c r="G193" s="1480"/>
      <c r="H193" s="1480"/>
      <c r="J193" s="10"/>
      <c r="K193" s="162"/>
    </row>
    <row r="194" spans="1:16" ht="15" customHeight="1" thickBot="1" x14ac:dyDescent="0.3">
      <c r="A194" s="324" t="s">
        <v>92</v>
      </c>
      <c r="B194" s="329"/>
      <c r="C194" s="1461"/>
      <c r="D194" s="1461"/>
      <c r="E194" s="1461"/>
      <c r="F194" s="1461"/>
      <c r="G194" s="1461"/>
      <c r="H194" s="1461"/>
      <c r="I194" s="323"/>
      <c r="J194" s="33">
        <f>M185-D190</f>
        <v>0</v>
      </c>
      <c r="K194" s="162"/>
    </row>
    <row r="195" spans="1:16" ht="15" customHeight="1" x14ac:dyDescent="0.25">
      <c r="K195" s="162"/>
    </row>
    <row r="196" spans="1:16" ht="15" customHeight="1" x14ac:dyDescent="0.25">
      <c r="K196" s="162"/>
    </row>
    <row r="197" spans="1:16" ht="15" customHeight="1" x14ac:dyDescent="0.25">
      <c r="K197" s="162"/>
    </row>
    <row r="198" spans="1:16" ht="15" customHeight="1" thickBot="1" x14ac:dyDescent="0.3">
      <c r="A198" s="1463" t="s">
        <v>652</v>
      </c>
      <c r="K198" s="162"/>
    </row>
    <row r="199" spans="1:16" ht="15" customHeight="1" thickBot="1" x14ac:dyDescent="0.3">
      <c r="A199" s="136" t="s">
        <v>111</v>
      </c>
      <c r="B199" s="540"/>
      <c r="C199" s="1498"/>
      <c r="D199" s="147" t="s">
        <v>17</v>
      </c>
      <c r="K199" s="162"/>
    </row>
    <row r="200" spans="1:16" ht="15" customHeight="1" x14ac:dyDescent="0.25">
      <c r="A200" s="144" t="s">
        <v>0</v>
      </c>
      <c r="B200" s="541"/>
      <c r="C200" s="1485"/>
      <c r="D200" s="396"/>
      <c r="G200" s="151" t="s">
        <v>125</v>
      </c>
      <c r="H200" s="151"/>
      <c r="K200" s="162"/>
    </row>
    <row r="201" spans="1:16" ht="15" customHeight="1" x14ac:dyDescent="0.25">
      <c r="A201" s="1478" t="s">
        <v>1</v>
      </c>
      <c r="B201" s="1479"/>
      <c r="C201" s="1459"/>
      <c r="D201" s="212"/>
      <c r="K201" s="162"/>
    </row>
    <row r="202" spans="1:16" ht="15" customHeight="1" thickBot="1" x14ac:dyDescent="0.3">
      <c r="A202" s="1486" t="s">
        <v>74</v>
      </c>
      <c r="B202" s="1487"/>
      <c r="C202" s="1471"/>
      <c r="D202" s="470" t="s">
        <v>83</v>
      </c>
      <c r="G202" s="1480"/>
      <c r="H202" s="1480"/>
      <c r="J202" s="10"/>
      <c r="N202" s="162"/>
    </row>
    <row r="203" spans="1:16" ht="15" customHeight="1" thickBot="1" x14ac:dyDescent="0.3">
      <c r="A203" s="1500" t="s">
        <v>121</v>
      </c>
      <c r="B203" s="1501"/>
      <c r="C203" s="1498"/>
      <c r="D203" s="33">
        <f>SUM(D200:D202)</f>
        <v>0</v>
      </c>
      <c r="E203" s="1490" t="s">
        <v>293</v>
      </c>
    </row>
    <row r="204" spans="1:16" ht="15" customHeight="1" x14ac:dyDescent="0.25">
      <c r="K204" s="162"/>
    </row>
    <row r="205" spans="1:16" ht="15" customHeight="1" thickBot="1" x14ac:dyDescent="0.3">
      <c r="A205" s="1463" t="s">
        <v>289</v>
      </c>
      <c r="B205" s="1463"/>
      <c r="K205" s="162"/>
    </row>
    <row r="206" spans="1:16" ht="15" customHeight="1" thickBot="1" x14ac:dyDescent="0.3">
      <c r="A206" s="1132" t="s">
        <v>114</v>
      </c>
      <c r="B206" s="1132"/>
      <c r="C206" s="472" t="s">
        <v>245</v>
      </c>
      <c r="D206" s="472" t="s">
        <v>47</v>
      </c>
      <c r="E206" s="472" t="s">
        <v>243</v>
      </c>
      <c r="K206" s="162"/>
      <c r="P206" s="1467" t="s">
        <v>83</v>
      </c>
    </row>
    <row r="207" spans="1:16" ht="15" customHeight="1" thickBot="1" x14ac:dyDescent="0.3">
      <c r="A207" s="1132" t="s">
        <v>248</v>
      </c>
      <c r="B207" s="1132"/>
      <c r="C207" s="432">
        <f>C106</f>
        <v>250</v>
      </c>
      <c r="D207" s="432">
        <f>D106</f>
        <v>0</v>
      </c>
      <c r="E207" s="432">
        <f>C207-D207</f>
        <v>250</v>
      </c>
      <c r="G207" s="1480" t="s">
        <v>257</v>
      </c>
      <c r="H207" s="1480"/>
      <c r="K207" s="162"/>
    </row>
    <row r="208" spans="1:16" ht="15" customHeight="1" thickBot="1" x14ac:dyDescent="0.3">
      <c r="A208" s="486" t="s">
        <v>273</v>
      </c>
      <c r="B208" s="544"/>
      <c r="C208" s="479"/>
      <c r="D208" s="432">
        <f>D207-D203</f>
        <v>0</v>
      </c>
      <c r="E208" s="432">
        <f>E207+D203</f>
        <v>250</v>
      </c>
      <c r="G208" s="1490" t="s">
        <v>290</v>
      </c>
      <c r="M208" s="1480" t="s">
        <v>739</v>
      </c>
    </row>
    <row r="209" spans="1:14" ht="15" customHeight="1" thickBot="1" x14ac:dyDescent="0.3">
      <c r="A209" s="596" t="s">
        <v>280</v>
      </c>
      <c r="B209" s="1503"/>
      <c r="C209" s="1462"/>
      <c r="D209" s="431">
        <f>IF((N209)&lt;(E207+E208),N209,(E207+E208))</f>
        <v>0</v>
      </c>
      <c r="E209" s="450" t="s">
        <v>256</v>
      </c>
      <c r="G209" s="1467" t="s">
        <v>738</v>
      </c>
      <c r="H209" s="2509" t="s">
        <v>282</v>
      </c>
      <c r="I209" s="2509"/>
      <c r="J209" s="1490"/>
      <c r="K209" s="162"/>
      <c r="M209" s="1464" t="s">
        <v>738</v>
      </c>
      <c r="N209" s="607"/>
    </row>
    <row r="210" spans="1:14" ht="15" customHeight="1" thickBot="1" x14ac:dyDescent="0.3">
      <c r="A210" s="473" t="s">
        <v>250</v>
      </c>
      <c r="B210" s="545"/>
      <c r="C210" s="432">
        <f>C207</f>
        <v>250</v>
      </c>
      <c r="D210" s="432">
        <f>D208+D209</f>
        <v>0</v>
      </c>
      <c r="E210" s="432">
        <f>C210-D210</f>
        <v>250</v>
      </c>
      <c r="G210" s="1480" t="s">
        <v>292</v>
      </c>
      <c r="H210" s="1480"/>
    </row>
    <row r="211" spans="1:14" ht="15" customHeight="1" x14ac:dyDescent="0.25"/>
    <row r="212" spans="1:14" ht="15" customHeight="1" thickBot="1" x14ac:dyDescent="0.3">
      <c r="G212" s="1480"/>
      <c r="H212" s="1480"/>
      <c r="J212" s="10"/>
      <c r="K212" s="162"/>
    </row>
    <row r="213" spans="1:14" ht="15" customHeight="1" thickBot="1" x14ac:dyDescent="0.3">
      <c r="A213" s="324" t="s">
        <v>251</v>
      </c>
      <c r="B213" s="329"/>
      <c r="C213" s="1461"/>
      <c r="D213" s="1461"/>
      <c r="E213" s="1461"/>
      <c r="F213" s="1461"/>
      <c r="G213" s="1461"/>
      <c r="H213" s="1461"/>
      <c r="I213" s="323"/>
      <c r="J213" s="33">
        <f>J194-D209</f>
        <v>0</v>
      </c>
      <c r="K213" s="485" t="s">
        <v>148</v>
      </c>
    </row>
    <row r="214" spans="1:14" ht="15" customHeight="1" x14ac:dyDescent="0.25">
      <c r="K214" s="162"/>
    </row>
    <row r="215" spans="1:14" ht="15" customHeight="1" x14ac:dyDescent="0.25"/>
    <row r="216" spans="1:14" ht="15" customHeight="1" x14ac:dyDescent="0.25"/>
    <row r="217" spans="1:14" ht="15.95" customHeight="1" x14ac:dyDescent="0.25">
      <c r="E217" s="380" t="s">
        <v>144</v>
      </c>
      <c r="J217" s="2519" t="s">
        <v>559</v>
      </c>
      <c r="K217" s="2519"/>
    </row>
    <row r="218" spans="1:14" ht="15.95" customHeight="1" thickBot="1" x14ac:dyDescent="0.3">
      <c r="E218" s="380"/>
    </row>
    <row r="219" spans="1:14" ht="15.95" customHeight="1" thickBot="1" x14ac:dyDescent="0.3">
      <c r="A219" s="324" t="s">
        <v>251</v>
      </c>
      <c r="B219" s="329"/>
      <c r="C219" s="1461"/>
      <c r="D219" s="1461"/>
      <c r="E219" s="1461"/>
      <c r="F219" s="1461"/>
      <c r="G219" s="1461"/>
      <c r="H219" s="1461"/>
      <c r="I219" s="323"/>
      <c r="J219" s="33">
        <f>J213</f>
        <v>0</v>
      </c>
    </row>
    <row r="220" spans="1:14" ht="15.95" customHeight="1" x14ac:dyDescent="0.25">
      <c r="J220" s="10"/>
    </row>
    <row r="221" spans="1:14" ht="15" customHeight="1" x14ac:dyDescent="0.25">
      <c r="A221" s="258" t="s">
        <v>263</v>
      </c>
      <c r="B221" s="258"/>
    </row>
    <row r="222" spans="1:14" ht="15" customHeight="1" x14ac:dyDescent="0.25"/>
    <row r="223" spans="1:14" ht="15" customHeight="1" thickBot="1" x14ac:dyDescent="0.3">
      <c r="A223" s="1463" t="s">
        <v>264</v>
      </c>
      <c r="B223" s="1463"/>
      <c r="D223" s="10"/>
    </row>
    <row r="224" spans="1:14" ht="15" customHeight="1" thickBot="1" x14ac:dyDescent="0.3">
      <c r="A224" s="1488" t="s">
        <v>234</v>
      </c>
      <c r="B224" s="1489"/>
      <c r="C224" s="1489"/>
      <c r="D224" s="437">
        <f>D108</f>
        <v>0</v>
      </c>
      <c r="E224" s="1480" t="s">
        <v>254</v>
      </c>
    </row>
    <row r="225" spans="1:14" ht="15" customHeight="1" thickBot="1" x14ac:dyDescent="0.3">
      <c r="A225" s="1497" t="s">
        <v>142</v>
      </c>
      <c r="B225" s="1498"/>
      <c r="C225" s="1498"/>
      <c r="D225" s="480" t="s">
        <v>17</v>
      </c>
    </row>
    <row r="226" spans="1:14" ht="15" customHeight="1" x14ac:dyDescent="0.25">
      <c r="A226" s="2486"/>
      <c r="B226" s="2487"/>
      <c r="C226" s="2488"/>
      <c r="D226" s="396"/>
    </row>
    <row r="227" spans="1:14" ht="15" customHeight="1" x14ac:dyDescent="0.25">
      <c r="A227" s="2489"/>
      <c r="B227" s="2490"/>
      <c r="C227" s="2491"/>
      <c r="D227" s="1250"/>
    </row>
    <row r="228" spans="1:14" ht="15" customHeight="1" x14ac:dyDescent="0.25">
      <c r="A228" s="2489"/>
      <c r="B228" s="2490"/>
      <c r="C228" s="2491"/>
      <c r="D228" s="212"/>
      <c r="I228" s="10"/>
      <c r="J228" s="10"/>
    </row>
    <row r="229" spans="1:14" ht="15" customHeight="1" thickBot="1" x14ac:dyDescent="0.3">
      <c r="A229" s="2492"/>
      <c r="B229" s="2493"/>
      <c r="C229" s="2494"/>
      <c r="D229" s="212"/>
      <c r="I229" s="10"/>
      <c r="J229" s="10"/>
    </row>
    <row r="230" spans="1:14" ht="15" customHeight="1" thickBot="1" x14ac:dyDescent="0.3">
      <c r="A230" s="2503" t="s">
        <v>153</v>
      </c>
      <c r="B230" s="2504"/>
      <c r="C230" s="2505"/>
      <c r="D230" s="33">
        <f>SUM(D226:D229)</f>
        <v>0</v>
      </c>
      <c r="E230" s="1490" t="s">
        <v>740</v>
      </c>
      <c r="J230" s="10"/>
      <c r="M230" s="33">
        <f>J219-D230</f>
        <v>0</v>
      </c>
      <c r="N230" s="1464" t="s">
        <v>276</v>
      </c>
    </row>
    <row r="231" spans="1:14" ht="15" customHeight="1" thickBot="1" x14ac:dyDescent="0.3">
      <c r="A231" s="2506" t="s">
        <v>93</v>
      </c>
      <c r="B231" s="2507"/>
      <c r="C231" s="2508"/>
      <c r="D231" s="73"/>
      <c r="E231" s="73" t="s">
        <v>81</v>
      </c>
      <c r="G231" s="1480"/>
      <c r="H231" s="1480"/>
      <c r="I231" s="10"/>
      <c r="J231" s="10"/>
    </row>
    <row r="232" spans="1:14" ht="15" customHeight="1" x14ac:dyDescent="0.25">
      <c r="A232" s="2486"/>
      <c r="B232" s="2487"/>
      <c r="C232" s="2488"/>
      <c r="D232" s="233"/>
      <c r="E232" s="433"/>
      <c r="G232" s="1480"/>
      <c r="H232" s="1480"/>
      <c r="I232" s="10"/>
      <c r="J232" s="10"/>
    </row>
    <row r="233" spans="1:14" ht="15" customHeight="1" x14ac:dyDescent="0.25">
      <c r="A233" s="2489"/>
      <c r="B233" s="2490"/>
      <c r="C233" s="2491"/>
      <c r="D233" s="233"/>
      <c r="E233" s="433"/>
      <c r="G233" s="1480"/>
      <c r="H233" s="1480"/>
      <c r="I233" s="10"/>
      <c r="J233" s="10"/>
    </row>
    <row r="234" spans="1:14" ht="15" customHeight="1" x14ac:dyDescent="0.25">
      <c r="A234" s="2489"/>
      <c r="B234" s="2490"/>
      <c r="C234" s="2491"/>
      <c r="D234" s="211"/>
      <c r="E234" s="434"/>
      <c r="G234" s="1480"/>
      <c r="H234" s="1480"/>
      <c r="I234" s="10"/>
      <c r="J234" s="10"/>
    </row>
    <row r="235" spans="1:14" ht="15" customHeight="1" thickBot="1" x14ac:dyDescent="0.3">
      <c r="A235" s="2492"/>
      <c r="B235" s="2493"/>
      <c r="C235" s="2494"/>
      <c r="D235" s="235"/>
      <c r="E235" s="435"/>
      <c r="G235" s="1480"/>
      <c r="H235" s="1480"/>
      <c r="I235" s="10"/>
      <c r="J235" s="10"/>
    </row>
    <row r="236" spans="1:14" ht="15" customHeight="1" thickBot="1" x14ac:dyDescent="0.3">
      <c r="A236" s="2497" t="s">
        <v>94</v>
      </c>
      <c r="B236" s="2498"/>
      <c r="C236" s="2499"/>
      <c r="D236" s="33">
        <f>SUM(D232:D235)</f>
        <v>0</v>
      </c>
      <c r="E236" s="436"/>
      <c r="I236" s="10"/>
      <c r="J236" s="10"/>
    </row>
    <row r="237" spans="1:14" ht="15" customHeight="1" thickBot="1" x14ac:dyDescent="0.3">
      <c r="A237" s="2500" t="s">
        <v>253</v>
      </c>
      <c r="B237" s="2501"/>
      <c r="C237" s="2502"/>
      <c r="D237" s="33">
        <f>D224+D230-D236</f>
        <v>0</v>
      </c>
      <c r="E237" s="1480" t="s">
        <v>294</v>
      </c>
      <c r="I237" s="10"/>
      <c r="J237" s="10"/>
    </row>
    <row r="238" spans="1:14" ht="15" customHeight="1" thickBot="1" x14ac:dyDescent="0.3"/>
    <row r="239" spans="1:14" ht="15.95" customHeight="1" thickBot="1" x14ac:dyDescent="0.35">
      <c r="A239" s="1460" t="s">
        <v>560</v>
      </c>
      <c r="B239" s="1461"/>
      <c r="C239" s="157"/>
      <c r="D239" s="157"/>
      <c r="E239" s="157"/>
      <c r="F239" s="157"/>
      <c r="G239" s="321"/>
      <c r="H239" s="321"/>
      <c r="I239" s="320"/>
      <c r="J239" s="33">
        <f>J213-D230</f>
        <v>0</v>
      </c>
      <c r="K239" s="162"/>
    </row>
    <row r="240" spans="1:14" ht="5.0999999999999996" customHeight="1" x14ac:dyDescent="0.25">
      <c r="A240" s="2495"/>
      <c r="B240" s="2495"/>
      <c r="C240" s="2495"/>
      <c r="D240" s="2495"/>
      <c r="E240" s="2495"/>
      <c r="F240" s="2495"/>
      <c r="G240" s="2495"/>
      <c r="H240" s="2495"/>
      <c r="I240" s="2495"/>
      <c r="J240" s="2495"/>
      <c r="K240" s="2495"/>
      <c r="L240" s="2495"/>
    </row>
    <row r="241" spans="1:16" ht="21.95" customHeight="1" x14ac:dyDescent="0.25">
      <c r="A241" s="2496" t="s">
        <v>561</v>
      </c>
      <c r="B241" s="2496"/>
      <c r="C241" s="2496"/>
      <c r="D241" s="2496"/>
      <c r="E241" s="2496"/>
      <c r="F241" s="2496"/>
      <c r="G241" s="2496"/>
      <c r="H241" s="2496"/>
      <c r="I241" s="2496"/>
      <c r="J241" s="2496"/>
      <c r="K241" s="2496"/>
    </row>
    <row r="242" spans="1:16" ht="15" customHeight="1" x14ac:dyDescent="0.25">
      <c r="J242" s="598"/>
      <c r="K242" s="162"/>
    </row>
    <row r="243" spans="1:16" ht="15.95" customHeight="1" thickBot="1" x14ac:dyDescent="0.3">
      <c r="A243" s="258" t="s">
        <v>129</v>
      </c>
      <c r="B243" s="258"/>
      <c r="C243" s="15"/>
      <c r="D243" s="15"/>
      <c r="E243" s="15"/>
      <c r="K243" s="162"/>
    </row>
    <row r="244" spans="1:16" ht="15.95" customHeight="1" x14ac:dyDescent="0.25">
      <c r="A244" s="387" t="s">
        <v>150</v>
      </c>
      <c r="B244" s="388"/>
      <c r="C244" s="388"/>
      <c r="D244" s="389">
        <f>D109</f>
        <v>0</v>
      </c>
      <c r="E244" s="1490" t="s">
        <v>266</v>
      </c>
      <c r="G244" s="1480"/>
      <c r="H244" s="1480"/>
      <c r="K244" s="162"/>
    </row>
    <row r="245" spans="1:16" ht="15.95" customHeight="1" thickBot="1" x14ac:dyDescent="0.3">
      <c r="A245" s="385" t="s">
        <v>128</v>
      </c>
      <c r="B245" s="546"/>
      <c r="C245" s="386"/>
      <c r="D245" s="37">
        <f>IF((J239&gt;0),J239,0)</f>
        <v>0</v>
      </c>
      <c r="E245" s="599" t="s">
        <v>702</v>
      </c>
      <c r="F245" s="600"/>
      <c r="G245" s="601"/>
      <c r="H245" s="601"/>
      <c r="I245" s="600"/>
      <c r="J245" s="600"/>
      <c r="K245" s="602"/>
    </row>
    <row r="246" spans="1:16" ht="15.75" thickBot="1" x14ac:dyDescent="0.3">
      <c r="A246" s="1469" t="s">
        <v>95</v>
      </c>
      <c r="B246" s="1470"/>
      <c r="C246" s="1492"/>
      <c r="D246" s="73" t="s">
        <v>71</v>
      </c>
      <c r="E246" s="73" t="s">
        <v>81</v>
      </c>
      <c r="G246" s="1464" t="str">
        <f>IF((I245)&gt;(J239),O246,P246)</f>
        <v xml:space="preserve">  </v>
      </c>
      <c r="P246" s="1467" t="s">
        <v>165</v>
      </c>
    </row>
    <row r="247" spans="1:16" x14ac:dyDescent="0.25">
      <c r="A247" s="2486"/>
      <c r="B247" s="2487"/>
      <c r="C247" s="2488"/>
      <c r="D247" s="233"/>
      <c r="E247" s="433"/>
    </row>
    <row r="248" spans="1:16" x14ac:dyDescent="0.25">
      <c r="A248" s="2489"/>
      <c r="B248" s="2490"/>
      <c r="C248" s="2491"/>
      <c r="D248" s="211"/>
      <c r="E248" s="434"/>
    </row>
    <row r="249" spans="1:16" x14ac:dyDescent="0.25">
      <c r="A249" s="2489"/>
      <c r="B249" s="2490"/>
      <c r="C249" s="2491"/>
      <c r="D249" s="211"/>
      <c r="E249" s="434"/>
      <c r="K249" s="162"/>
    </row>
    <row r="250" spans="1:16" ht="15.75" thickBot="1" x14ac:dyDescent="0.3">
      <c r="A250" s="2492"/>
      <c r="B250" s="2493"/>
      <c r="C250" s="2494"/>
      <c r="D250" s="235"/>
      <c r="E250" s="603"/>
      <c r="K250" s="162"/>
    </row>
    <row r="251" spans="1:16" ht="18" customHeight="1" thickBot="1" x14ac:dyDescent="0.3">
      <c r="A251" s="1497" t="s">
        <v>96</v>
      </c>
      <c r="B251" s="1498"/>
      <c r="C251" s="1498"/>
      <c r="D251" s="33">
        <f>SUM(D247:D250)</f>
        <v>0</v>
      </c>
      <c r="K251" s="162"/>
    </row>
    <row r="252" spans="1:16" ht="15.95" customHeight="1" thickBot="1" x14ac:dyDescent="0.35">
      <c r="A252" s="446" t="s">
        <v>130</v>
      </c>
      <c r="B252" s="547"/>
      <c r="C252" s="307"/>
      <c r="D252" s="447">
        <f>D244+D245-D251</f>
        <v>0</v>
      </c>
      <c r="E252" s="1480" t="s">
        <v>295</v>
      </c>
      <c r="G252" s="1490"/>
      <c r="H252" s="1490"/>
      <c r="K252" s="162"/>
    </row>
    <row r="253" spans="1:16" ht="15.95" customHeight="1" thickBot="1" x14ac:dyDescent="0.3">
      <c r="E253" s="1467"/>
      <c r="G253" s="1490"/>
      <c r="H253" s="1490"/>
      <c r="K253" s="162"/>
    </row>
    <row r="254" spans="1:16" ht="15.95" customHeight="1" thickBot="1" x14ac:dyDescent="0.3">
      <c r="A254" s="172" t="s">
        <v>260</v>
      </c>
      <c r="B254" s="173"/>
      <c r="C254" s="173"/>
      <c r="D254" s="202"/>
      <c r="E254" s="173"/>
      <c r="F254" s="173"/>
      <c r="G254" s="205"/>
      <c r="H254" s="205"/>
      <c r="I254" s="1461"/>
      <c r="J254" s="191">
        <f>J239-D245</f>
        <v>0</v>
      </c>
      <c r="K254" s="162"/>
    </row>
    <row r="255" spans="1:16" ht="15.95" customHeight="1" x14ac:dyDescent="0.25">
      <c r="A255" s="51" t="s">
        <v>163</v>
      </c>
      <c r="B255" s="51"/>
      <c r="C255" s="1491"/>
      <c r="D255" s="1495"/>
      <c r="E255" s="11"/>
      <c r="J255" s="10"/>
      <c r="K255" s="162"/>
    </row>
    <row r="256" spans="1:16" ht="15.95" customHeight="1" x14ac:dyDescent="0.25">
      <c r="E256" s="1467"/>
      <c r="G256" s="1490"/>
      <c r="H256" s="1490"/>
      <c r="K256" s="162"/>
    </row>
    <row r="257" spans="1:22" ht="15.95" customHeight="1" thickBot="1" x14ac:dyDescent="0.3">
      <c r="A257" s="258" t="s">
        <v>221</v>
      </c>
      <c r="B257" s="258"/>
      <c r="K257" s="162"/>
    </row>
    <row r="258" spans="1:22" ht="15.95" customHeight="1" thickBot="1" x14ac:dyDescent="0.3">
      <c r="A258" s="319" t="s">
        <v>213</v>
      </c>
      <c r="B258" s="318"/>
      <c r="C258" s="318"/>
      <c r="D258" s="33">
        <f>D107</f>
        <v>0</v>
      </c>
      <c r="E258" s="1464" t="s">
        <v>235</v>
      </c>
      <c r="G258" s="151" t="s">
        <v>232</v>
      </c>
      <c r="H258" s="151"/>
      <c r="K258" s="162"/>
    </row>
    <row r="259" spans="1:22" ht="15.95" customHeight="1" x14ac:dyDescent="0.25">
      <c r="A259" s="317" t="s">
        <v>112</v>
      </c>
      <c r="B259" s="548"/>
      <c r="C259" s="316"/>
      <c r="D259" s="58">
        <f>D203</f>
        <v>0</v>
      </c>
      <c r="E259" s="1464" t="s">
        <v>235</v>
      </c>
      <c r="G259" s="151" t="s">
        <v>151</v>
      </c>
      <c r="H259" s="151"/>
      <c r="K259" s="162"/>
    </row>
    <row r="260" spans="1:22" ht="15.95" customHeight="1" thickBot="1" x14ac:dyDescent="0.3">
      <c r="A260" s="315" t="s">
        <v>113</v>
      </c>
      <c r="B260" s="549"/>
      <c r="C260" s="314"/>
      <c r="D260" s="257">
        <f>D98</f>
        <v>0</v>
      </c>
      <c r="E260" s="1464" t="s">
        <v>235</v>
      </c>
      <c r="G260" s="151" t="s">
        <v>232</v>
      </c>
      <c r="H260" s="151"/>
      <c r="K260" s="162"/>
    </row>
    <row r="261" spans="1:22" ht="15.95" customHeight="1" thickBot="1" x14ac:dyDescent="0.3">
      <c r="A261" s="1469" t="s">
        <v>212</v>
      </c>
      <c r="B261" s="1470"/>
      <c r="C261" s="1492"/>
      <c r="D261" s="73" t="s">
        <v>71</v>
      </c>
      <c r="E261" s="73" t="s">
        <v>81</v>
      </c>
      <c r="K261" s="162"/>
    </row>
    <row r="262" spans="1:22" ht="15.95" customHeight="1" x14ac:dyDescent="0.25">
      <c r="A262" s="2486"/>
      <c r="B262" s="2487"/>
      <c r="C262" s="2488"/>
      <c r="D262" s="233"/>
      <c r="E262" s="395"/>
      <c r="K262" s="162"/>
    </row>
    <row r="263" spans="1:22" ht="15.95" customHeight="1" x14ac:dyDescent="0.25">
      <c r="A263" s="2489"/>
      <c r="B263" s="2490"/>
      <c r="C263" s="2491"/>
      <c r="D263" s="233"/>
      <c r="E263" s="395"/>
      <c r="K263" s="162"/>
    </row>
    <row r="264" spans="1:22" ht="15.95" customHeight="1" x14ac:dyDescent="0.25">
      <c r="A264" s="2489"/>
      <c r="B264" s="2490"/>
      <c r="C264" s="2491"/>
      <c r="D264" s="233"/>
      <c r="E264" s="395"/>
      <c r="K264" s="162"/>
    </row>
    <row r="265" spans="1:22" ht="15.95" customHeight="1" thickBot="1" x14ac:dyDescent="0.3">
      <c r="A265" s="2492"/>
      <c r="B265" s="2493"/>
      <c r="C265" s="2494"/>
      <c r="D265" s="442"/>
      <c r="E265" s="443"/>
      <c r="K265" s="162"/>
    </row>
    <row r="266" spans="1:22" ht="15.95" customHeight="1" thickBot="1" x14ac:dyDescent="0.3">
      <c r="A266" s="444" t="s">
        <v>237</v>
      </c>
      <c r="B266" s="550"/>
      <c r="C266" s="313"/>
      <c r="D266" s="33">
        <f>SUM(D262:D265)</f>
        <v>0</v>
      </c>
      <c r="E266" s="1467"/>
      <c r="K266" s="162"/>
    </row>
    <row r="267" spans="1:22" ht="15.95" customHeight="1" thickBot="1" x14ac:dyDescent="0.35">
      <c r="A267" s="440" t="s">
        <v>236</v>
      </c>
      <c r="B267" s="551"/>
      <c r="C267" s="312"/>
      <c r="D267" s="445">
        <f>D258+D259+D260-D266</f>
        <v>0</v>
      </c>
      <c r="E267" s="1480" t="s">
        <v>298</v>
      </c>
      <c r="G267" s="1490"/>
      <c r="H267" s="1490"/>
      <c r="K267" s="162"/>
    </row>
    <row r="268" spans="1:22" ht="15.95" customHeight="1" thickBot="1" x14ac:dyDescent="0.3">
      <c r="E268" s="1467"/>
      <c r="G268" s="1490"/>
      <c r="H268" s="1490"/>
      <c r="K268" s="162"/>
    </row>
    <row r="269" spans="1:22" ht="15.95" customHeight="1" thickBot="1" x14ac:dyDescent="0.3">
      <c r="A269" s="322" t="s">
        <v>204</v>
      </c>
      <c r="B269" s="552"/>
      <c r="C269" s="1461"/>
      <c r="D269" s="1461"/>
      <c r="E269" s="1461"/>
      <c r="F269" s="1461"/>
      <c r="G269" s="1461"/>
      <c r="H269" s="1461"/>
      <c r="I269" s="1462"/>
      <c r="J269" s="381">
        <f>D155+D184+D236+D266+D251</f>
        <v>86.98</v>
      </c>
      <c r="K269" s="162"/>
    </row>
    <row r="270" spans="1:22" ht="15.95" customHeight="1" thickBot="1" x14ac:dyDescent="0.3">
      <c r="G270" s="151"/>
      <c r="H270" s="151"/>
      <c r="K270" s="162"/>
    </row>
    <row r="271" spans="1:22" ht="16.5" thickBot="1" x14ac:dyDescent="0.3">
      <c r="A271" s="322" t="s">
        <v>205</v>
      </c>
      <c r="B271" s="552"/>
      <c r="C271" s="1461"/>
      <c r="D271" s="1461"/>
      <c r="E271" s="1461"/>
      <c r="F271" s="1461"/>
      <c r="G271" s="1461"/>
      <c r="H271" s="1461"/>
      <c r="I271" s="1462"/>
      <c r="J271" s="383">
        <f>K75+E99-J269</f>
        <v>-86.98</v>
      </c>
      <c r="K271" s="302"/>
      <c r="L271" s="377"/>
      <c r="M271" s="1464" t="s">
        <v>202</v>
      </c>
      <c r="U271" s="382" t="s">
        <v>206</v>
      </c>
      <c r="V271" s="303" t="s">
        <v>83</v>
      </c>
    </row>
    <row r="305" spans="3:5" x14ac:dyDescent="0.25">
      <c r="C305" s="1495"/>
      <c r="D305" s="1495"/>
      <c r="E305" s="1495"/>
    </row>
    <row r="306" spans="3:5" x14ac:dyDescent="0.25">
      <c r="C306" s="1495"/>
      <c r="D306" s="1495"/>
      <c r="E306" s="1495"/>
    </row>
    <row r="307" spans="3:5" x14ac:dyDescent="0.25">
      <c r="C307" s="1495"/>
      <c r="D307" s="1495"/>
      <c r="E307" s="1495"/>
    </row>
    <row r="308" spans="3:5" x14ac:dyDescent="0.25">
      <c r="C308" s="1495"/>
      <c r="D308" s="1495"/>
      <c r="E308" s="1495"/>
    </row>
    <row r="309" spans="3:5" x14ac:dyDescent="0.25">
      <c r="C309" s="1495"/>
      <c r="D309" s="1495"/>
      <c r="E309" s="1495"/>
    </row>
    <row r="310" spans="3:5" x14ac:dyDescent="0.25">
      <c r="C310" s="1495"/>
      <c r="D310" s="1495"/>
      <c r="E310" s="1495"/>
    </row>
  </sheetData>
  <sheetProtection sheet="1" selectLockedCells="1"/>
  <mergeCells count="142">
    <mergeCell ref="A250:C250"/>
    <mergeCell ref="A262:C262"/>
    <mergeCell ref="A263:C263"/>
    <mergeCell ref="A264:C264"/>
    <mergeCell ref="A265:C265"/>
    <mergeCell ref="A237:C237"/>
    <mergeCell ref="A240:L240"/>
    <mergeCell ref="A241:K241"/>
    <mergeCell ref="A247:C247"/>
    <mergeCell ref="A248:C248"/>
    <mergeCell ref="A249:C249"/>
    <mergeCell ref="A231:C231"/>
    <mergeCell ref="A232:C232"/>
    <mergeCell ref="A233:C233"/>
    <mergeCell ref="A234:C234"/>
    <mergeCell ref="A235:C235"/>
    <mergeCell ref="A236:C236"/>
    <mergeCell ref="J217:K217"/>
    <mergeCell ref="A226:C226"/>
    <mergeCell ref="A227:C227"/>
    <mergeCell ref="A228:C228"/>
    <mergeCell ref="A229:C229"/>
    <mergeCell ref="A230:C230"/>
    <mergeCell ref="A180:B180"/>
    <mergeCell ref="A181:B181"/>
    <mergeCell ref="A182:B182"/>
    <mergeCell ref="A183:B183"/>
    <mergeCell ref="H190:I190"/>
    <mergeCell ref="H209:I209"/>
    <mergeCell ref="A154:B154"/>
    <mergeCell ref="G154:K154"/>
    <mergeCell ref="H161:I161"/>
    <mergeCell ref="J169:K169"/>
    <mergeCell ref="A178:B178"/>
    <mergeCell ref="A179:B179"/>
    <mergeCell ref="A151:B151"/>
    <mergeCell ref="G151:K151"/>
    <mergeCell ref="A152:B152"/>
    <mergeCell ref="G152:K152"/>
    <mergeCell ref="A153:B153"/>
    <mergeCell ref="G153:K153"/>
    <mergeCell ref="A148:B148"/>
    <mergeCell ref="G148:K148"/>
    <mergeCell ref="A149:B149"/>
    <mergeCell ref="G149:K149"/>
    <mergeCell ref="A150:B150"/>
    <mergeCell ref="G150:K150"/>
    <mergeCell ref="G143:K143"/>
    <mergeCell ref="G144:K144"/>
    <mergeCell ref="G145:K145"/>
    <mergeCell ref="A146:B146"/>
    <mergeCell ref="G146:K146"/>
    <mergeCell ref="A147:B147"/>
    <mergeCell ref="G147:K147"/>
    <mergeCell ref="A140:B140"/>
    <mergeCell ref="G140:K140"/>
    <mergeCell ref="A141:B141"/>
    <mergeCell ref="G141:K141"/>
    <mergeCell ref="A142:B142"/>
    <mergeCell ref="G142:K142"/>
    <mergeCell ref="G134:K134"/>
    <mergeCell ref="G135:K135"/>
    <mergeCell ref="G136:K136"/>
    <mergeCell ref="G137:K137"/>
    <mergeCell ref="G138:K138"/>
    <mergeCell ref="A139:B139"/>
    <mergeCell ref="G139:K139"/>
    <mergeCell ref="A131:B131"/>
    <mergeCell ref="G131:K131"/>
    <mergeCell ref="A132:B132"/>
    <mergeCell ref="G132:K132"/>
    <mergeCell ref="A133:B133"/>
    <mergeCell ref="G133:K133"/>
    <mergeCell ref="A128:B128"/>
    <mergeCell ref="G128:K128"/>
    <mergeCell ref="A129:B129"/>
    <mergeCell ref="G129:K129"/>
    <mergeCell ref="A130:B130"/>
    <mergeCell ref="G130:K130"/>
    <mergeCell ref="A125:B125"/>
    <mergeCell ref="G125:K125"/>
    <mergeCell ref="A126:B126"/>
    <mergeCell ref="G126:K126"/>
    <mergeCell ref="A127:B127"/>
    <mergeCell ref="G127:K127"/>
    <mergeCell ref="A116:J116"/>
    <mergeCell ref="A122:B122"/>
    <mergeCell ref="G122:K122"/>
    <mergeCell ref="A123:B123"/>
    <mergeCell ref="G123:K123"/>
    <mergeCell ref="A124:B124"/>
    <mergeCell ref="G124:K124"/>
    <mergeCell ref="A109:B109"/>
    <mergeCell ref="G109:K109"/>
    <mergeCell ref="A110:B110"/>
    <mergeCell ref="G110:K110"/>
    <mergeCell ref="A111:J111"/>
    <mergeCell ref="J113:K113"/>
    <mergeCell ref="A106:B106"/>
    <mergeCell ref="G106:K106"/>
    <mergeCell ref="A107:B107"/>
    <mergeCell ref="G107:K107"/>
    <mergeCell ref="A108:B108"/>
    <mergeCell ref="G108:K108"/>
    <mergeCell ref="A101:J101"/>
    <mergeCell ref="A103:B103"/>
    <mergeCell ref="G103:K103"/>
    <mergeCell ref="A104:B104"/>
    <mergeCell ref="G104:K104"/>
    <mergeCell ref="A105:B105"/>
    <mergeCell ref="G105:K105"/>
    <mergeCell ref="A93:B93"/>
    <mergeCell ref="G93:H93"/>
    <mergeCell ref="A94:B94"/>
    <mergeCell ref="A95:B95"/>
    <mergeCell ref="E98:K98"/>
    <mergeCell ref="G99:J99"/>
    <mergeCell ref="G89:H89"/>
    <mergeCell ref="A90:B90"/>
    <mergeCell ref="G90:H90"/>
    <mergeCell ref="A91:B91"/>
    <mergeCell ref="G91:H91"/>
    <mergeCell ref="A92:B92"/>
    <mergeCell ref="G92:H92"/>
    <mergeCell ref="A87:B87"/>
    <mergeCell ref="A88:B88"/>
    <mergeCell ref="A89:B89"/>
    <mergeCell ref="G62:J62"/>
    <mergeCell ref="A79:B79"/>
    <mergeCell ref="A80:B80"/>
    <mergeCell ref="A81:B81"/>
    <mergeCell ref="A82:B82"/>
    <mergeCell ref="A83:B83"/>
    <mergeCell ref="B3:K3"/>
    <mergeCell ref="B4:K4"/>
    <mergeCell ref="B5:K5"/>
    <mergeCell ref="C9:E9"/>
    <mergeCell ref="J54:K54"/>
    <mergeCell ref="C56:E56"/>
    <mergeCell ref="A84:B84"/>
    <mergeCell ref="A85:B85"/>
    <mergeCell ref="A86:B86"/>
  </mergeCells>
  <pageMargins left="0.25" right="0.25" top="0.25" bottom="0.25" header="0.25" footer="0.25"/>
  <pageSetup scale="89" fitToHeight="0" orientation="portrait" r:id="rId1"/>
  <rowBreaks count="4" manualBreakCount="4">
    <brk id="53" max="16383" man="1"/>
    <brk id="112" max="16383" man="1"/>
    <brk id="168" max="16383" man="1"/>
    <brk id="216" max="16383" man="1"/>
  </rowBreaks>
  <colBreaks count="2" manualBreakCount="2">
    <brk id="11" max="1048575" man="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42C8-9170-4BBB-B3DC-4AAACA5AC6B2}">
  <sheetPr>
    <pageSetUpPr fitToPage="1"/>
  </sheetPr>
  <dimension ref="A1:T195"/>
  <sheetViews>
    <sheetView topLeftCell="A20" zoomScaleNormal="100" workbookViewId="0">
      <selection activeCell="M115" sqref="M115"/>
    </sheetView>
  </sheetViews>
  <sheetFormatPr defaultRowHeight="15" x14ac:dyDescent="0.25"/>
  <cols>
    <col min="1" max="1" width="5.7109375" style="1113" customWidth="1"/>
    <col min="2" max="4" width="10.7109375" style="1113" customWidth="1"/>
    <col min="5" max="8" width="15.7109375" style="1113" customWidth="1"/>
    <col min="9" max="9" width="5.7109375" style="1113" customWidth="1"/>
    <col min="10" max="11" width="15.7109375" style="1113" customWidth="1"/>
    <col min="12" max="15" width="10.7109375" style="1113" customWidth="1"/>
    <col min="16" max="16384" width="9.140625" style="1113"/>
  </cols>
  <sheetData>
    <row r="1" spans="2:11" ht="18.75" x14ac:dyDescent="0.3">
      <c r="F1" s="380" t="s">
        <v>347</v>
      </c>
      <c r="I1" s="166"/>
      <c r="J1" s="1113" t="s">
        <v>133</v>
      </c>
    </row>
    <row r="2" spans="2:11" x14ac:dyDescent="0.25">
      <c r="B2" s="377"/>
      <c r="C2" s="377"/>
      <c r="D2" s="11"/>
      <c r="E2" s="1169"/>
      <c r="F2" s="1169"/>
      <c r="I2" s="1169"/>
    </row>
    <row r="3" spans="2:11" ht="19.5" thickBot="1" x14ac:dyDescent="0.35">
      <c r="B3" s="164" t="s">
        <v>59</v>
      </c>
      <c r="C3" s="164"/>
      <c r="D3" s="360"/>
      <c r="E3" s="206"/>
      <c r="F3" s="206"/>
      <c r="G3" s="168">
        <v>2019</v>
      </c>
      <c r="H3" s="168"/>
      <c r="I3" s="1169"/>
    </row>
    <row r="4" spans="2:11" x14ac:dyDescent="0.25">
      <c r="I4" s="1169"/>
    </row>
    <row r="5" spans="2:11" ht="15.75" x14ac:dyDescent="0.25">
      <c r="B5" s="258" t="s">
        <v>64</v>
      </c>
      <c r="C5" s="258"/>
      <c r="D5" s="11"/>
      <c r="E5" s="1169"/>
      <c r="F5" s="1169"/>
      <c r="I5" s="1169"/>
    </row>
    <row r="6" spans="2:11" ht="8.1" customHeight="1" thickBot="1" x14ac:dyDescent="0.35">
      <c r="B6" s="1129"/>
      <c r="C6" s="1129"/>
      <c r="D6" s="11"/>
      <c r="E6" s="1169"/>
      <c r="F6" s="1169"/>
      <c r="I6" s="1169"/>
    </row>
    <row r="7" spans="2:11" ht="20.100000000000001" customHeight="1" thickBot="1" x14ac:dyDescent="0.35">
      <c r="B7" s="1160" t="s">
        <v>198</v>
      </c>
      <c r="C7" s="1161"/>
      <c r="D7" s="1110"/>
      <c r="E7" s="359"/>
      <c r="F7" s="358" t="s">
        <v>168</v>
      </c>
      <c r="G7" s="1110"/>
      <c r="H7" s="1110"/>
      <c r="I7" s="357" t="s">
        <v>203</v>
      </c>
      <c r="J7" s="961"/>
      <c r="K7" s="1095" t="s">
        <v>606</v>
      </c>
    </row>
    <row r="8" spans="2:11" ht="5.0999999999999996" customHeight="1" thickBot="1" x14ac:dyDescent="0.35">
      <c r="B8" s="1168"/>
      <c r="C8" s="1168"/>
      <c r="D8" s="982"/>
      <c r="E8" s="1052"/>
      <c r="F8" s="1167"/>
      <c r="G8" s="982"/>
      <c r="H8" s="982"/>
      <c r="I8" s="1053"/>
      <c r="J8" s="1051"/>
    </row>
    <row r="9" spans="2:11" ht="20.100000000000001" customHeight="1" thickBot="1" x14ac:dyDescent="0.35">
      <c r="B9" s="2752" t="s">
        <v>572</v>
      </c>
      <c r="C9" s="2753"/>
      <c r="D9" s="2753"/>
      <c r="E9" s="1055" t="s">
        <v>17</v>
      </c>
      <c r="F9" s="1056"/>
      <c r="G9" s="982"/>
      <c r="H9" s="982"/>
      <c r="I9" s="1053"/>
      <c r="J9" s="1051"/>
    </row>
    <row r="10" spans="2:11" ht="20.100000000000001" customHeight="1" x14ac:dyDescent="0.3">
      <c r="B10" s="2754"/>
      <c r="C10" s="2755"/>
      <c r="D10" s="2755"/>
      <c r="E10" s="1059"/>
      <c r="F10" s="1060"/>
      <c r="G10" s="2745" t="s">
        <v>582</v>
      </c>
      <c r="H10" s="2746"/>
      <c r="I10" s="2746"/>
      <c r="J10" s="1051"/>
    </row>
    <row r="11" spans="2:11" ht="20.100000000000001" customHeight="1" x14ac:dyDescent="0.3">
      <c r="B11" s="2756"/>
      <c r="C11" s="2757"/>
      <c r="D11" s="2757"/>
      <c r="E11" s="1057"/>
      <c r="F11" s="1061"/>
      <c r="G11" s="2758" t="s">
        <v>581</v>
      </c>
      <c r="H11" s="2759"/>
      <c r="I11" s="2759"/>
      <c r="J11" s="1051"/>
    </row>
    <row r="12" spans="2:11" ht="20.100000000000001" customHeight="1" x14ac:dyDescent="0.3">
      <c r="B12" s="2756"/>
      <c r="C12" s="2757"/>
      <c r="D12" s="2757"/>
      <c r="E12" s="1057"/>
      <c r="F12" s="1061"/>
      <c r="G12" s="2745"/>
      <c r="H12" s="2746"/>
      <c r="I12" s="2746"/>
      <c r="J12" s="1051"/>
    </row>
    <row r="13" spans="2:11" ht="20.100000000000001" customHeight="1" thickBot="1" x14ac:dyDescent="0.35">
      <c r="B13" s="2743"/>
      <c r="C13" s="2744"/>
      <c r="D13" s="2744"/>
      <c r="E13" s="1058"/>
      <c r="F13" s="1066"/>
      <c r="G13" s="2745"/>
      <c r="H13" s="2746"/>
      <c r="I13" s="2746"/>
      <c r="J13" s="1051"/>
    </row>
    <row r="14" spans="2:11" ht="20.100000000000001" customHeight="1" thickBot="1" x14ac:dyDescent="0.35">
      <c r="B14" s="2747" t="s">
        <v>573</v>
      </c>
      <c r="C14" s="2748"/>
      <c r="D14" s="2748"/>
      <c r="E14" s="1067"/>
      <c r="F14" s="2749" t="s">
        <v>574</v>
      </c>
      <c r="G14" s="2750"/>
      <c r="H14" s="2750"/>
      <c r="I14" s="1064" t="s">
        <v>85</v>
      </c>
      <c r="J14" s="961"/>
    </row>
    <row r="15" spans="2:11" ht="5.0999999999999996" customHeight="1" thickBot="1" x14ac:dyDescent="0.35">
      <c r="B15" s="2751"/>
      <c r="C15" s="2751"/>
      <c r="D15" s="2751"/>
      <c r="E15" s="1052"/>
      <c r="F15" s="1167"/>
      <c r="G15" s="982"/>
      <c r="H15" s="982"/>
      <c r="I15" s="1053"/>
      <c r="J15" s="1051"/>
    </row>
    <row r="16" spans="2:11" ht="20.100000000000001" customHeight="1" thickBot="1" x14ac:dyDescent="0.35">
      <c r="B16" s="2558" t="s">
        <v>576</v>
      </c>
      <c r="C16" s="2559"/>
      <c r="D16" s="2559"/>
      <c r="E16" s="2559"/>
      <c r="F16" s="2559"/>
      <c r="G16" s="2559"/>
      <c r="H16" s="2559"/>
      <c r="I16" s="2560"/>
      <c r="J16" s="961"/>
    </row>
    <row r="17" spans="2:10" ht="8.1" customHeight="1" thickBot="1" x14ac:dyDescent="0.3">
      <c r="B17" s="2664"/>
      <c r="C17" s="2664"/>
      <c r="D17" s="2664"/>
      <c r="J17" s="162"/>
    </row>
    <row r="18" spans="2:10" ht="20.100000000000001" customHeight="1" thickBot="1" x14ac:dyDescent="0.3">
      <c r="B18" s="1115" t="s">
        <v>169</v>
      </c>
      <c r="C18" s="1116"/>
      <c r="D18" s="1116"/>
      <c r="E18" s="73" t="s">
        <v>17</v>
      </c>
      <c r="F18" s="207" t="s">
        <v>99</v>
      </c>
      <c r="J18" s="162"/>
    </row>
    <row r="19" spans="2:10" ht="20.100000000000001" customHeight="1" x14ac:dyDescent="0.25">
      <c r="B19" s="2486"/>
      <c r="C19" s="2487"/>
      <c r="D19" s="2488"/>
      <c r="E19" s="233"/>
      <c r="F19" s="355"/>
      <c r="G19" s="2729" t="s">
        <v>580</v>
      </c>
      <c r="H19" s="2531"/>
      <c r="I19" s="2531"/>
      <c r="J19" s="162"/>
    </row>
    <row r="20" spans="2:10" ht="20.100000000000001" customHeight="1" x14ac:dyDescent="0.25">
      <c r="B20" s="2489"/>
      <c r="C20" s="2490"/>
      <c r="D20" s="2491"/>
      <c r="E20" s="211"/>
      <c r="F20" s="354"/>
      <c r="G20" s="2732" t="s">
        <v>590</v>
      </c>
      <c r="H20" s="2742"/>
      <c r="I20" s="2742"/>
      <c r="J20" s="162"/>
    </row>
    <row r="21" spans="2:10" ht="20.100000000000001" customHeight="1" x14ac:dyDescent="0.25">
      <c r="B21" s="2489"/>
      <c r="C21" s="2490"/>
      <c r="D21" s="2491"/>
      <c r="E21" s="211"/>
      <c r="F21" s="354"/>
      <c r="G21" s="2620"/>
      <c r="H21" s="2495"/>
      <c r="I21" s="2495"/>
      <c r="J21" s="162"/>
    </row>
    <row r="22" spans="2:10" ht="20.100000000000001" customHeight="1" x14ac:dyDescent="0.25">
      <c r="B22" s="2489"/>
      <c r="C22" s="2490"/>
      <c r="D22" s="2491"/>
      <c r="E22" s="211"/>
      <c r="F22" s="354"/>
      <c r="G22" s="2620"/>
      <c r="H22" s="2495"/>
      <c r="I22" s="2495"/>
      <c r="J22" s="162"/>
    </row>
    <row r="23" spans="2:10" ht="20.100000000000001" customHeight="1" x14ac:dyDescent="0.25">
      <c r="B23" s="2489"/>
      <c r="C23" s="2490"/>
      <c r="D23" s="2491"/>
      <c r="E23" s="211"/>
      <c r="F23" s="354"/>
      <c r="G23" s="2620"/>
      <c r="H23" s="2495"/>
      <c r="I23" s="2495"/>
      <c r="J23" s="162"/>
    </row>
    <row r="24" spans="2:10" ht="20.100000000000001" customHeight="1" thickBot="1" x14ac:dyDescent="0.3">
      <c r="B24" s="2492"/>
      <c r="C24" s="2493"/>
      <c r="D24" s="2494"/>
      <c r="E24" s="234"/>
      <c r="F24" s="1104"/>
      <c r="G24" s="2620"/>
      <c r="H24" s="2495"/>
      <c r="I24" s="2495"/>
      <c r="J24" s="162"/>
    </row>
    <row r="25" spans="2:10" ht="20.100000000000001" customHeight="1" thickBot="1" x14ac:dyDescent="0.45">
      <c r="B25" s="1105" t="s">
        <v>197</v>
      </c>
      <c r="C25" s="526"/>
      <c r="D25" s="352" t="s">
        <v>86</v>
      </c>
      <c r="E25" s="33"/>
      <c r="F25" s="2605" t="s">
        <v>494</v>
      </c>
      <c r="G25" s="2606"/>
      <c r="H25" s="2606"/>
      <c r="I25" s="954" t="s">
        <v>86</v>
      </c>
      <c r="J25" s="957"/>
    </row>
    <row r="26" spans="2:10" ht="8.1" customHeight="1" thickBot="1" x14ac:dyDescent="0.3">
      <c r="F26" s="1169"/>
      <c r="J26" s="162"/>
    </row>
    <row r="27" spans="2:10" ht="20.100000000000001" customHeight="1" thickBot="1" x14ac:dyDescent="0.35">
      <c r="B27" s="2735" t="s">
        <v>575</v>
      </c>
      <c r="C27" s="2736"/>
      <c r="D27" s="2736"/>
      <c r="E27" s="2736"/>
      <c r="F27" s="2736"/>
      <c r="G27" s="2736"/>
      <c r="H27" s="2736"/>
      <c r="I27" s="2737"/>
      <c r="J27" s="957"/>
    </row>
    <row r="28" spans="2:10" ht="15" customHeight="1" thickBot="1" x14ac:dyDescent="0.3">
      <c r="F28" s="1169"/>
      <c r="J28" s="162"/>
    </row>
    <row r="29" spans="2:10" ht="15" customHeight="1" thickBot="1" x14ac:dyDescent="0.3">
      <c r="B29" s="2738" t="s">
        <v>641</v>
      </c>
      <c r="C29" s="2739"/>
      <c r="D29" s="2739"/>
      <c r="E29" s="1091"/>
      <c r="F29" s="2729" t="s">
        <v>643</v>
      </c>
      <c r="G29" s="2531"/>
      <c r="H29" s="2531"/>
      <c r="I29" s="2531"/>
      <c r="J29" s="162"/>
    </row>
    <row r="30" spans="2:10" ht="20.100000000000001" customHeight="1" x14ac:dyDescent="0.25">
      <c r="B30" s="2740" t="s">
        <v>568</v>
      </c>
      <c r="C30" s="2741"/>
      <c r="D30" s="2741"/>
      <c r="E30" s="34"/>
      <c r="F30" s="2732" t="s">
        <v>644</v>
      </c>
      <c r="G30" s="2733"/>
      <c r="H30" s="2733"/>
      <c r="I30" s="2733"/>
      <c r="J30" s="162"/>
    </row>
    <row r="31" spans="2:10" ht="20.100000000000001" customHeight="1" x14ac:dyDescent="0.25">
      <c r="B31" s="2727" t="s">
        <v>521</v>
      </c>
      <c r="C31" s="2728"/>
      <c r="D31" s="2728"/>
      <c r="E31" s="32"/>
      <c r="F31" s="2729" t="s">
        <v>645</v>
      </c>
      <c r="G31" s="2531"/>
      <c r="H31" s="2531"/>
      <c r="I31" s="2531"/>
      <c r="J31" s="162"/>
    </row>
    <row r="32" spans="2:10" ht="20.100000000000001" customHeight="1" thickBot="1" x14ac:dyDescent="0.3">
      <c r="B32" s="2730" t="s">
        <v>525</v>
      </c>
      <c r="C32" s="2731"/>
      <c r="D32" s="2731"/>
      <c r="E32" s="58"/>
      <c r="F32" s="2732" t="s">
        <v>592</v>
      </c>
      <c r="G32" s="2733"/>
      <c r="H32" s="2733"/>
      <c r="I32" s="2733"/>
      <c r="J32" s="162"/>
    </row>
    <row r="33" spans="2:11" ht="20.100000000000001" customHeight="1" thickBot="1" x14ac:dyDescent="0.45">
      <c r="B33" s="1164" t="s">
        <v>642</v>
      </c>
      <c r="C33" s="1165"/>
      <c r="D33" s="1165"/>
      <c r="E33" s="1093"/>
      <c r="F33" s="2734" t="s">
        <v>495</v>
      </c>
      <c r="G33" s="2495"/>
      <c r="H33" s="2495"/>
      <c r="I33" s="954" t="s">
        <v>86</v>
      </c>
      <c r="J33" s="956"/>
    </row>
    <row r="34" spans="2:11" ht="15" customHeight="1" thickBot="1" x14ac:dyDescent="0.3">
      <c r="F34" s="1169"/>
      <c r="J34" s="162"/>
    </row>
    <row r="35" spans="2:11" ht="20.100000000000001" customHeight="1" thickBot="1" x14ac:dyDescent="0.35">
      <c r="B35" s="2558" t="s">
        <v>591</v>
      </c>
      <c r="C35" s="2559"/>
      <c r="D35" s="2559"/>
      <c r="E35" s="2559"/>
      <c r="F35" s="2559"/>
      <c r="G35" s="2559"/>
      <c r="H35" s="2559"/>
      <c r="I35" s="2560"/>
      <c r="J35" s="957"/>
      <c r="K35" s="1095" t="s">
        <v>607</v>
      </c>
    </row>
    <row r="36" spans="2:11" ht="15" customHeight="1" x14ac:dyDescent="0.25">
      <c r="F36" s="1169"/>
      <c r="J36" s="162"/>
    </row>
    <row r="37" spans="2:11" ht="15.95" customHeight="1" x14ac:dyDescent="0.25">
      <c r="B37" s="258" t="s">
        <v>65</v>
      </c>
      <c r="C37" s="258"/>
      <c r="D37" s="160"/>
      <c r="E37" s="1169"/>
      <c r="F37" s="1169"/>
      <c r="J37" s="162"/>
    </row>
    <row r="38" spans="2:11" ht="8.1" customHeight="1" thickBot="1" x14ac:dyDescent="0.35">
      <c r="B38" s="1129"/>
      <c r="C38" s="1129"/>
      <c r="D38" s="24"/>
      <c r="E38" s="1169"/>
      <c r="F38" s="1169"/>
      <c r="J38" s="162"/>
    </row>
    <row r="39" spans="2:11" ht="20.100000000000001" customHeight="1" thickBot="1" x14ac:dyDescent="0.3">
      <c r="B39" s="2506" t="s">
        <v>488</v>
      </c>
      <c r="C39" s="2507"/>
      <c r="D39" s="2507"/>
      <c r="E39" s="269" t="s">
        <v>100</v>
      </c>
      <c r="F39" s="269" t="s">
        <v>49</v>
      </c>
      <c r="G39" s="348" t="s">
        <v>16</v>
      </c>
      <c r="J39" s="162"/>
    </row>
    <row r="40" spans="2:11" ht="20.100000000000001" customHeight="1" x14ac:dyDescent="0.25">
      <c r="B40" s="2599" t="s">
        <v>5</v>
      </c>
      <c r="C40" s="2592"/>
      <c r="D40" s="2593"/>
      <c r="E40" s="1108"/>
      <c r="F40" s="1108"/>
      <c r="G40" s="63"/>
      <c r="J40" s="162"/>
    </row>
    <row r="41" spans="2:11" ht="20.100000000000001" customHeight="1" x14ac:dyDescent="0.25">
      <c r="B41" s="2600" t="s">
        <v>489</v>
      </c>
      <c r="C41" s="2590"/>
      <c r="D41" s="2591"/>
      <c r="E41" s="1107"/>
      <c r="F41" s="1107"/>
      <c r="G41" s="38"/>
      <c r="J41" s="162"/>
    </row>
    <row r="42" spans="2:11" ht="20.100000000000001" customHeight="1" x14ac:dyDescent="0.25">
      <c r="B42" s="2600" t="s">
        <v>490</v>
      </c>
      <c r="C42" s="2590"/>
      <c r="D42" s="2591"/>
      <c r="E42" s="1107"/>
      <c r="F42" s="1107"/>
      <c r="G42" s="38"/>
      <c r="J42" s="162"/>
    </row>
    <row r="43" spans="2:11" ht="20.100000000000001" customHeight="1" x14ac:dyDescent="0.25">
      <c r="B43" s="2600" t="s">
        <v>8</v>
      </c>
      <c r="C43" s="2590"/>
      <c r="D43" s="2591"/>
      <c r="E43" s="1107"/>
      <c r="F43" s="1107"/>
      <c r="G43" s="38"/>
      <c r="J43" s="162"/>
    </row>
    <row r="44" spans="2:11" ht="20.100000000000001" customHeight="1" x14ac:dyDescent="0.25">
      <c r="B44" s="2600" t="s">
        <v>7</v>
      </c>
      <c r="C44" s="2590"/>
      <c r="D44" s="2591"/>
      <c r="E44" s="1107"/>
      <c r="F44" s="1107"/>
      <c r="G44" s="38"/>
      <c r="J44" s="162"/>
    </row>
    <row r="45" spans="2:11" ht="20.100000000000001" customHeight="1" x14ac:dyDescent="0.25">
      <c r="B45" s="2600" t="s">
        <v>50</v>
      </c>
      <c r="C45" s="2590"/>
      <c r="D45" s="2591"/>
      <c r="E45" s="1107"/>
      <c r="F45" s="1107"/>
      <c r="G45" s="38"/>
      <c r="J45" s="162"/>
    </row>
    <row r="46" spans="2:11" ht="20.100000000000001" customHeight="1" x14ac:dyDescent="0.25">
      <c r="B46" s="2600" t="s">
        <v>11</v>
      </c>
      <c r="C46" s="2590"/>
      <c r="D46" s="2591"/>
      <c r="E46" s="1107"/>
      <c r="F46" s="1107"/>
      <c r="G46" s="38"/>
      <c r="J46" s="162"/>
    </row>
    <row r="47" spans="2:11" ht="20.100000000000001" customHeight="1" x14ac:dyDescent="0.25">
      <c r="B47" s="2600" t="s">
        <v>491</v>
      </c>
      <c r="C47" s="2590"/>
      <c r="D47" s="2591"/>
      <c r="E47" s="1107"/>
      <c r="F47" s="1107"/>
      <c r="G47" s="38"/>
      <c r="J47" s="162"/>
    </row>
    <row r="48" spans="2:11" ht="20.100000000000001" customHeight="1" x14ac:dyDescent="0.25">
      <c r="B48" s="2600" t="s">
        <v>15</v>
      </c>
      <c r="C48" s="2590"/>
      <c r="D48" s="2591"/>
      <c r="E48" s="1107"/>
      <c r="F48" s="1107"/>
      <c r="G48" s="38"/>
      <c r="H48" s="1071"/>
      <c r="J48" s="162"/>
    </row>
    <row r="49" spans="1:20" ht="20.100000000000001" customHeight="1" x14ac:dyDescent="0.25">
      <c r="B49" s="2600" t="s">
        <v>13</v>
      </c>
      <c r="C49" s="2590"/>
      <c r="D49" s="2591"/>
      <c r="E49" s="1108"/>
      <c r="F49" s="1107"/>
      <c r="G49" s="38"/>
      <c r="J49" s="162"/>
      <c r="K49" s="1119"/>
    </row>
    <row r="50" spans="1:20" ht="20.100000000000001" customHeight="1" x14ac:dyDescent="0.25">
      <c r="B50" s="2600"/>
      <c r="C50" s="2590"/>
      <c r="D50" s="2591"/>
      <c r="E50" s="1107"/>
      <c r="F50" s="1107"/>
      <c r="G50" s="38"/>
    </row>
    <row r="51" spans="1:20" ht="20.100000000000001" customHeight="1" thickBot="1" x14ac:dyDescent="0.3">
      <c r="B51" s="2708"/>
      <c r="C51" s="2709"/>
      <c r="D51" s="2720"/>
      <c r="E51" s="23"/>
      <c r="F51" s="23"/>
      <c r="G51" s="62"/>
    </row>
    <row r="52" spans="1:20" ht="20.100000000000001" customHeight="1" thickBot="1" x14ac:dyDescent="0.3">
      <c r="B52" s="2721" t="s">
        <v>594</v>
      </c>
      <c r="C52" s="2722"/>
      <c r="D52" s="2723"/>
      <c r="E52" s="1088"/>
      <c r="F52" s="1070"/>
      <c r="G52" s="2724" t="s">
        <v>595</v>
      </c>
      <c r="H52" s="2725"/>
      <c r="I52" s="2725"/>
      <c r="J52" s="2725"/>
    </row>
    <row r="53" spans="1:20" ht="20.100000000000001" customHeight="1" thickBot="1" x14ac:dyDescent="0.4">
      <c r="B53" s="2700" t="s">
        <v>492</v>
      </c>
      <c r="C53" s="2701"/>
      <c r="D53" s="2701"/>
      <c r="E53" s="1070"/>
      <c r="F53" s="2726" t="s">
        <v>593</v>
      </c>
      <c r="G53" s="2643"/>
      <c r="H53" s="2643"/>
      <c r="I53" s="953" t="s">
        <v>85</v>
      </c>
      <c r="J53" s="243"/>
      <c r="K53" s="1069" t="s">
        <v>608</v>
      </c>
    </row>
    <row r="54" spans="1:20" ht="5.0999999999999996" customHeight="1" thickBot="1" x14ac:dyDescent="0.3">
      <c r="F54" s="1130"/>
      <c r="G54" s="1130"/>
      <c r="H54" s="1130"/>
      <c r="J54" s="162"/>
    </row>
    <row r="55" spans="1:20" ht="20.100000000000001" customHeight="1" thickBot="1" x14ac:dyDescent="0.3">
      <c r="B55" s="2558" t="s">
        <v>637</v>
      </c>
      <c r="C55" s="2559"/>
      <c r="D55" s="2559"/>
      <c r="E55" s="2559"/>
      <c r="F55" s="2559"/>
      <c r="G55" s="2559"/>
      <c r="H55" s="2559"/>
      <c r="I55" s="2560"/>
      <c r="J55" s="243"/>
      <c r="K55" s="1069" t="s">
        <v>609</v>
      </c>
    </row>
    <row r="56" spans="1:20" ht="20.100000000000001" customHeight="1" x14ac:dyDescent="0.25">
      <c r="F56" s="2616"/>
      <c r="G56" s="2616"/>
      <c r="H56" s="2616"/>
      <c r="I56" s="2616"/>
      <c r="J56" s="1163" t="s">
        <v>610</v>
      </c>
    </row>
    <row r="57" spans="1:20" ht="5.0999999999999996" customHeight="1" x14ac:dyDescent="0.25">
      <c r="F57" s="1148"/>
      <c r="G57" s="1148"/>
      <c r="H57" s="1148"/>
      <c r="I57" s="1148"/>
    </row>
    <row r="58" spans="1:20" ht="15" customHeight="1" x14ac:dyDescent="0.25">
      <c r="A58" s="51" t="s">
        <v>638</v>
      </c>
      <c r="B58" s="2718" t="s">
        <v>639</v>
      </c>
      <c r="C58" s="2718"/>
      <c r="D58" s="2718"/>
      <c r="E58" s="2718"/>
      <c r="F58" s="2718"/>
      <c r="G58" s="2718"/>
      <c r="H58" s="2718"/>
      <c r="I58" s="2718"/>
      <c r="J58" s="1145"/>
      <c r="K58" s="1145"/>
      <c r="L58" s="1145"/>
    </row>
    <row r="59" spans="1:20" ht="20.100000000000001" customHeight="1" x14ac:dyDescent="0.25">
      <c r="B59" s="2719"/>
      <c r="C59" s="2719"/>
      <c r="D59" s="2719"/>
      <c r="E59" s="2719"/>
      <c r="F59" s="2719"/>
      <c r="G59" s="2719"/>
      <c r="H59" s="2719"/>
      <c r="I59" s="1145"/>
      <c r="J59" s="1145"/>
      <c r="K59" s="1145"/>
      <c r="L59" s="1145"/>
    </row>
    <row r="60" spans="1:20" ht="5.0999999999999996" customHeight="1" x14ac:dyDescent="0.25">
      <c r="B60" s="1145"/>
      <c r="C60" s="1145"/>
      <c r="D60" s="1145"/>
      <c r="E60" s="1145"/>
      <c r="F60" s="1145"/>
      <c r="G60" s="1145"/>
      <c r="H60" s="1145"/>
      <c r="I60" s="1145"/>
      <c r="J60" s="1145"/>
      <c r="K60" s="1145"/>
      <c r="L60" s="1145"/>
    </row>
    <row r="61" spans="1:20" ht="16.5" thickBot="1" x14ac:dyDescent="0.3">
      <c r="D61" s="11"/>
      <c r="E61" s="11"/>
      <c r="F61" s="380" t="s">
        <v>347</v>
      </c>
      <c r="J61" s="1113" t="s">
        <v>132</v>
      </c>
      <c r="T61" s="221" t="s">
        <v>164</v>
      </c>
    </row>
    <row r="62" spans="1:20" ht="15" customHeight="1" x14ac:dyDescent="0.25">
      <c r="E62" s="10"/>
      <c r="F62" s="1169"/>
      <c r="J62" s="162"/>
    </row>
    <row r="63" spans="1:20" ht="15" customHeight="1" thickBot="1" x14ac:dyDescent="0.3">
      <c r="B63" s="1118" t="s">
        <v>348</v>
      </c>
      <c r="E63" s="10"/>
      <c r="F63" s="1169"/>
      <c r="H63" s="2717" t="s">
        <v>611</v>
      </c>
      <c r="I63" s="2717"/>
      <c r="J63" s="2717"/>
    </row>
    <row r="64" spans="1:20" ht="15.95" customHeight="1" thickBot="1" x14ac:dyDescent="0.3">
      <c r="B64" s="2543" t="s">
        <v>493</v>
      </c>
      <c r="C64" s="2544"/>
      <c r="D64" s="2544"/>
      <c r="E64" s="2544"/>
      <c r="F64" s="2544"/>
      <c r="G64" s="2544"/>
      <c r="H64" s="2544"/>
      <c r="I64" s="2545"/>
      <c r="J64" s="243"/>
      <c r="K64" s="1069"/>
    </row>
    <row r="65" spans="2:11" ht="8.1" customHeight="1" x14ac:dyDescent="0.25">
      <c r="E65" s="10"/>
      <c r="F65" s="1169"/>
      <c r="J65" s="162"/>
    </row>
    <row r="66" spans="2:11" ht="15" customHeight="1" x14ac:dyDescent="0.25">
      <c r="B66" s="448" t="s">
        <v>650</v>
      </c>
      <c r="C66" s="448"/>
      <c r="E66" s="10"/>
      <c r="F66" s="1169"/>
      <c r="J66" s="162"/>
    </row>
    <row r="67" spans="2:11" ht="5.0999999999999996" customHeight="1" thickBot="1" x14ac:dyDescent="0.3">
      <c r="J67" s="162"/>
    </row>
    <row r="68" spans="2:11" ht="15" customHeight="1" thickBot="1" x14ac:dyDescent="0.3">
      <c r="B68" s="1115" t="s">
        <v>19</v>
      </c>
      <c r="C68" s="1116"/>
      <c r="D68" s="1173" t="s">
        <v>106</v>
      </c>
      <c r="E68" s="73" t="s">
        <v>71</v>
      </c>
      <c r="F68" s="73" t="s">
        <v>81</v>
      </c>
      <c r="G68" s="2571" t="s">
        <v>300</v>
      </c>
      <c r="H68" s="2495"/>
      <c r="I68" s="2495"/>
      <c r="J68" s="2495"/>
      <c r="K68" s="2495"/>
    </row>
    <row r="69" spans="2:11" ht="20.100000000000001" customHeight="1" x14ac:dyDescent="0.25">
      <c r="B69" s="2510" t="s">
        <v>110</v>
      </c>
      <c r="C69" s="2511"/>
      <c r="D69" s="1022" t="s">
        <v>21</v>
      </c>
      <c r="E69" s="975"/>
      <c r="F69" s="224"/>
      <c r="G69" s="2571"/>
      <c r="H69" s="2495"/>
      <c r="I69" s="2495"/>
      <c r="J69" s="2495"/>
      <c r="K69" s="2495"/>
    </row>
    <row r="70" spans="2:11" ht="20.100000000000001" customHeight="1" x14ac:dyDescent="0.25">
      <c r="B70" s="2541"/>
      <c r="C70" s="2716"/>
      <c r="D70" s="1023" t="s">
        <v>51</v>
      </c>
      <c r="E70" s="962"/>
      <c r="F70" s="226"/>
      <c r="G70" s="2571"/>
      <c r="H70" s="2495"/>
      <c r="I70" s="2495"/>
      <c r="J70" s="2495"/>
      <c r="K70" s="2495"/>
    </row>
    <row r="71" spans="2:11" ht="20.100000000000001" customHeight="1" x14ac:dyDescent="0.25">
      <c r="B71" s="2541"/>
      <c r="C71" s="2716"/>
      <c r="D71" s="1023" t="s">
        <v>0</v>
      </c>
      <c r="E71" s="962"/>
      <c r="F71" s="226"/>
      <c r="G71" s="2571"/>
      <c r="H71" s="2495"/>
      <c r="I71" s="2495"/>
      <c r="J71" s="2495"/>
      <c r="K71" s="2495"/>
    </row>
    <row r="72" spans="2:11" ht="20.100000000000001" customHeight="1" x14ac:dyDescent="0.25">
      <c r="B72" s="2541"/>
      <c r="C72" s="2716"/>
      <c r="D72" s="1023" t="s">
        <v>24</v>
      </c>
      <c r="E72" s="962"/>
      <c r="F72" s="226"/>
      <c r="G72" s="2571"/>
      <c r="H72" s="2495"/>
      <c r="I72" s="2495"/>
      <c r="J72" s="2495"/>
      <c r="K72" s="2495"/>
    </row>
    <row r="73" spans="2:11" ht="20.100000000000001" customHeight="1" x14ac:dyDescent="0.25">
      <c r="B73" s="2538"/>
      <c r="C73" s="2713"/>
      <c r="D73" s="1024" t="s">
        <v>1</v>
      </c>
      <c r="E73" s="963"/>
      <c r="F73" s="226"/>
      <c r="G73" s="2571"/>
      <c r="H73" s="2495"/>
      <c r="I73" s="2495"/>
      <c r="J73" s="2495"/>
      <c r="K73" s="2495"/>
    </row>
    <row r="74" spans="2:11" ht="20.100000000000001" customHeight="1" x14ac:dyDescent="0.25">
      <c r="B74" s="2538"/>
      <c r="C74" s="2713"/>
      <c r="D74" s="1024" t="s">
        <v>22</v>
      </c>
      <c r="E74" s="962"/>
      <c r="F74" s="226"/>
      <c r="G74" s="2571"/>
      <c r="H74" s="2495"/>
      <c r="I74" s="2495"/>
      <c r="J74" s="2495"/>
      <c r="K74" s="2495"/>
    </row>
    <row r="75" spans="2:11" ht="20.100000000000001" customHeight="1" thickBot="1" x14ac:dyDescent="0.3">
      <c r="B75" s="2714"/>
      <c r="C75" s="2715"/>
      <c r="D75" s="1024" t="s">
        <v>116</v>
      </c>
      <c r="E75" s="965"/>
      <c r="F75" s="384"/>
      <c r="G75" s="2707"/>
      <c r="H75" s="2509"/>
      <c r="I75" s="2509"/>
      <c r="J75" s="2509"/>
      <c r="K75" s="2509"/>
    </row>
    <row r="76" spans="2:11" ht="20.100000000000001" customHeight="1" x14ac:dyDescent="0.25">
      <c r="B76" s="2710" t="s">
        <v>72</v>
      </c>
      <c r="C76" s="2711"/>
      <c r="D76" s="1025" t="s">
        <v>108</v>
      </c>
      <c r="E76" s="963"/>
      <c r="F76" s="226"/>
      <c r="G76" s="2571"/>
      <c r="H76" s="2495"/>
      <c r="I76" s="2495"/>
      <c r="J76" s="2495"/>
      <c r="K76" s="2495"/>
    </row>
    <row r="77" spans="2:11" ht="20.100000000000001" customHeight="1" x14ac:dyDescent="0.25">
      <c r="B77" s="2712"/>
      <c r="C77" s="2631"/>
      <c r="D77" s="1025" t="s">
        <v>538</v>
      </c>
      <c r="E77" s="1107"/>
      <c r="F77" s="38"/>
      <c r="G77" s="2707"/>
      <c r="H77" s="2509"/>
      <c r="I77" s="2509"/>
      <c r="J77" s="2509"/>
      <c r="K77" s="2509"/>
    </row>
    <row r="78" spans="2:11" ht="20.100000000000001" customHeight="1" x14ac:dyDescent="0.25">
      <c r="B78" s="2712"/>
      <c r="C78" s="2631"/>
      <c r="D78" s="1025" t="s">
        <v>539</v>
      </c>
      <c r="E78" s="963"/>
      <c r="F78" s="229"/>
      <c r="G78" s="2707"/>
      <c r="H78" s="2509"/>
      <c r="I78" s="2509"/>
      <c r="J78" s="2509"/>
      <c r="K78" s="2509"/>
    </row>
    <row r="79" spans="2:11" ht="20.100000000000001" customHeight="1" thickBot="1" x14ac:dyDescent="0.3">
      <c r="B79" s="2708"/>
      <c r="C79" s="2709"/>
      <c r="D79" s="1025" t="s">
        <v>117</v>
      </c>
      <c r="E79" s="963"/>
      <c r="F79" s="229"/>
      <c r="G79" s="2707"/>
      <c r="H79" s="2509"/>
      <c r="I79" s="2509"/>
      <c r="J79" s="2509"/>
      <c r="K79" s="2509"/>
    </row>
    <row r="80" spans="2:11" ht="20.100000000000001" customHeight="1" x14ac:dyDescent="0.25">
      <c r="B80" s="154" t="s">
        <v>564</v>
      </c>
      <c r="C80" s="605" t="s">
        <v>553</v>
      </c>
      <c r="D80" s="1025" t="s">
        <v>29</v>
      </c>
      <c r="E80" s="963"/>
      <c r="F80" s="229"/>
      <c r="G80" s="2707"/>
      <c r="H80" s="2509"/>
      <c r="I80" s="2509"/>
      <c r="J80" s="2509"/>
      <c r="K80" s="2509"/>
    </row>
    <row r="81" spans="2:11" ht="20.100000000000001" customHeight="1" x14ac:dyDescent="0.25">
      <c r="B81" s="1002"/>
      <c r="C81" s="1021" t="s">
        <v>553</v>
      </c>
      <c r="D81" s="1025" t="s">
        <v>565</v>
      </c>
      <c r="E81" s="963"/>
      <c r="F81" s="229"/>
      <c r="G81" s="2707"/>
      <c r="H81" s="2509"/>
      <c r="I81" s="2509"/>
      <c r="J81" s="2509"/>
      <c r="K81" s="2509"/>
    </row>
    <row r="82" spans="2:11" ht="20.100000000000001" customHeight="1" x14ac:dyDescent="0.25">
      <c r="B82" s="1026"/>
      <c r="C82" s="1027" t="s">
        <v>553</v>
      </c>
      <c r="D82" s="1025" t="s">
        <v>566</v>
      </c>
      <c r="E82" s="963"/>
      <c r="F82" s="229"/>
      <c r="G82" s="2707"/>
      <c r="H82" s="2509"/>
      <c r="I82" s="2509"/>
      <c r="J82" s="2509"/>
      <c r="K82" s="2509"/>
    </row>
    <row r="83" spans="2:11" ht="20.100000000000001" customHeight="1" x14ac:dyDescent="0.25">
      <c r="B83" s="1026"/>
      <c r="C83" s="1027" t="s">
        <v>553</v>
      </c>
      <c r="D83" s="1025" t="s">
        <v>30</v>
      </c>
      <c r="E83" s="963"/>
      <c r="F83" s="229"/>
      <c r="G83" s="2707"/>
      <c r="H83" s="2509"/>
      <c r="I83" s="2509"/>
      <c r="J83" s="2509"/>
      <c r="K83" s="2509"/>
    </row>
    <row r="84" spans="2:11" ht="20.100000000000001" customHeight="1" x14ac:dyDescent="0.25">
      <c r="B84" s="1026"/>
      <c r="C84" s="1027" t="s">
        <v>567</v>
      </c>
      <c r="D84" s="1025" t="s">
        <v>373</v>
      </c>
      <c r="E84" s="963"/>
      <c r="F84" s="229"/>
      <c r="G84" s="2707"/>
      <c r="H84" s="2509"/>
      <c r="I84" s="2509"/>
      <c r="J84" s="2509"/>
      <c r="K84" s="2509"/>
    </row>
    <row r="85" spans="2:11" ht="20.100000000000001" customHeight="1" thickBot="1" x14ac:dyDescent="0.3">
      <c r="B85" s="2708"/>
      <c r="C85" s="2709"/>
      <c r="D85" s="1025" t="s">
        <v>107</v>
      </c>
      <c r="E85" s="963"/>
      <c r="F85" s="226"/>
      <c r="G85" s="2571"/>
      <c r="H85" s="2495"/>
      <c r="I85" s="2495"/>
      <c r="J85" s="2495"/>
      <c r="K85" s="2495"/>
    </row>
    <row r="86" spans="2:11" ht="20.100000000000001" customHeight="1" x14ac:dyDescent="0.25">
      <c r="B86" s="2532" t="s">
        <v>75</v>
      </c>
      <c r="C86" s="2669"/>
      <c r="D86" s="1025" t="s">
        <v>109</v>
      </c>
      <c r="E86" s="962"/>
      <c r="F86" s="226"/>
      <c r="G86" s="2571"/>
      <c r="H86" s="2495"/>
      <c r="I86" s="2495"/>
      <c r="J86" s="2495"/>
      <c r="K86" s="2495"/>
    </row>
    <row r="87" spans="2:11" ht="20.100000000000001" customHeight="1" x14ac:dyDescent="0.25">
      <c r="B87" s="2620" t="s">
        <v>76</v>
      </c>
      <c r="C87" s="2571"/>
      <c r="D87" s="1025" t="s">
        <v>77</v>
      </c>
      <c r="E87" s="963"/>
      <c r="F87" s="229"/>
      <c r="G87" s="2571"/>
      <c r="H87" s="2495"/>
      <c r="I87" s="2495"/>
      <c r="J87" s="2495"/>
      <c r="K87" s="2495"/>
    </row>
    <row r="88" spans="2:11" ht="20.100000000000001" customHeight="1" thickBot="1" x14ac:dyDescent="0.3">
      <c r="B88" s="2529"/>
      <c r="C88" s="2664"/>
      <c r="D88" s="1025" t="s">
        <v>78</v>
      </c>
      <c r="E88" s="963"/>
      <c r="F88" s="226"/>
      <c r="G88" s="2571"/>
      <c r="H88" s="2495"/>
      <c r="I88" s="2495"/>
      <c r="J88" s="2495"/>
      <c r="K88" s="2495"/>
    </row>
    <row r="89" spans="2:11" ht="20.100000000000001" customHeight="1" thickBot="1" x14ac:dyDescent="0.3">
      <c r="B89" s="1122" t="s">
        <v>79</v>
      </c>
      <c r="C89" s="1123"/>
      <c r="D89" s="1025" t="s">
        <v>1</v>
      </c>
      <c r="E89" s="963"/>
      <c r="F89" s="226"/>
      <c r="G89" s="2571"/>
      <c r="H89" s="2495"/>
      <c r="I89" s="2495"/>
      <c r="J89" s="2495"/>
      <c r="K89" s="2495"/>
    </row>
    <row r="90" spans="2:11" ht="20.100000000000001" customHeight="1" x14ac:dyDescent="0.25">
      <c r="B90" s="2620" t="s">
        <v>119</v>
      </c>
      <c r="C90" s="2571"/>
      <c r="D90" s="2621"/>
      <c r="E90" s="966"/>
      <c r="F90" s="132"/>
      <c r="G90" s="2571"/>
      <c r="H90" s="2495"/>
      <c r="I90" s="2495"/>
      <c r="J90" s="2495"/>
      <c r="K90" s="2495"/>
    </row>
    <row r="91" spans="2:11" ht="20.100000000000001" customHeight="1" x14ac:dyDescent="0.25">
      <c r="B91" s="2489"/>
      <c r="C91" s="2490"/>
      <c r="D91" s="2491"/>
      <c r="E91" s="967"/>
      <c r="F91" s="331"/>
      <c r="G91" s="2571"/>
      <c r="H91" s="2495"/>
      <c r="I91" s="2495"/>
      <c r="J91" s="2495"/>
      <c r="K91" s="2495"/>
    </row>
    <row r="92" spans="2:11" ht="20.100000000000001" customHeight="1" x14ac:dyDescent="0.25">
      <c r="B92" s="2489"/>
      <c r="C92" s="2490"/>
      <c r="D92" s="2491"/>
      <c r="E92" s="967"/>
      <c r="F92" s="331"/>
      <c r="G92" s="2571"/>
      <c r="H92" s="2495"/>
      <c r="I92" s="2495"/>
      <c r="J92" s="2495"/>
      <c r="K92" s="2495"/>
    </row>
    <row r="93" spans="2:11" ht="20.100000000000001" customHeight="1" thickBot="1" x14ac:dyDescent="0.3">
      <c r="B93" s="2492"/>
      <c r="C93" s="2493"/>
      <c r="D93" s="2494"/>
      <c r="E93" s="968"/>
      <c r="F93" s="330"/>
      <c r="G93" s="2571"/>
      <c r="H93" s="2495"/>
      <c r="I93" s="2495"/>
      <c r="J93" s="2495"/>
      <c r="K93" s="2495"/>
    </row>
    <row r="94" spans="2:11" ht="20.100000000000001" customHeight="1" thickBot="1" x14ac:dyDescent="0.4">
      <c r="B94" s="2622" t="s">
        <v>503</v>
      </c>
      <c r="C94" s="2623"/>
      <c r="D94" s="2624"/>
      <c r="E94" s="973"/>
      <c r="F94" s="2605" t="s">
        <v>495</v>
      </c>
      <c r="G94" s="2495"/>
      <c r="H94" s="2495"/>
      <c r="I94" s="979" t="s">
        <v>86</v>
      </c>
      <c r="J94" s="243"/>
      <c r="K94" s="1095" t="s">
        <v>614</v>
      </c>
    </row>
    <row r="95" spans="2:11" ht="5.0999999999999996" customHeight="1" thickBot="1" x14ac:dyDescent="0.3">
      <c r="B95" s="679"/>
      <c r="C95" s="679"/>
      <c r="D95" s="680"/>
      <c r="E95" s="971"/>
      <c r="F95" s="681"/>
      <c r="G95" s="1181"/>
      <c r="H95" s="1181"/>
      <c r="I95" s="10"/>
      <c r="J95" s="162"/>
    </row>
    <row r="96" spans="2:11" ht="20.100000000000001" customHeight="1" thickBot="1" x14ac:dyDescent="0.3">
      <c r="B96" s="2543" t="s">
        <v>92</v>
      </c>
      <c r="C96" s="2544"/>
      <c r="D96" s="2544"/>
      <c r="E96" s="2544"/>
      <c r="F96" s="2544"/>
      <c r="G96" s="2544"/>
      <c r="H96" s="2544"/>
      <c r="I96" s="2545"/>
      <c r="J96" s="243"/>
    </row>
    <row r="97" spans="2:11" ht="15" customHeight="1" x14ac:dyDescent="0.25">
      <c r="B97" s="679"/>
      <c r="C97" s="679"/>
      <c r="D97" s="680"/>
      <c r="E97" s="676"/>
      <c r="F97" s="681"/>
      <c r="G97" s="1181"/>
      <c r="H97" s="1181"/>
      <c r="I97" s="10"/>
      <c r="J97" s="162"/>
    </row>
    <row r="98" spans="2:11" ht="15" customHeight="1" thickBot="1" x14ac:dyDescent="0.3">
      <c r="B98" s="1118" t="s">
        <v>651</v>
      </c>
    </row>
    <row r="99" spans="2:11" ht="15" customHeight="1" thickBot="1" x14ac:dyDescent="0.3">
      <c r="B99" s="1174" t="s">
        <v>88</v>
      </c>
      <c r="C99" s="1175"/>
      <c r="D99" s="70" t="s">
        <v>80</v>
      </c>
      <c r="E99" s="92" t="s">
        <v>71</v>
      </c>
      <c r="F99" s="71" t="s">
        <v>81</v>
      </c>
    </row>
    <row r="100" spans="2:11" ht="20.100000000000001" customHeight="1" x14ac:dyDescent="0.25">
      <c r="B100" s="1166"/>
      <c r="C100" s="60"/>
      <c r="D100" s="1108"/>
      <c r="E100" s="233"/>
      <c r="F100" s="231"/>
    </row>
    <row r="101" spans="2:11" ht="20.100000000000001" customHeight="1" x14ac:dyDescent="0.25">
      <c r="B101" s="1121"/>
      <c r="C101" s="1068"/>
      <c r="D101" s="1107"/>
      <c r="E101" s="211"/>
      <c r="F101" s="226"/>
    </row>
    <row r="102" spans="2:11" ht="20.100000000000001" customHeight="1" thickBot="1" x14ac:dyDescent="0.3">
      <c r="B102" s="1117"/>
      <c r="C102" s="1159"/>
      <c r="D102" s="23"/>
      <c r="E102" s="235"/>
      <c r="F102" s="330"/>
    </row>
    <row r="103" spans="2:11" ht="20.100000000000001" customHeight="1" thickBot="1" x14ac:dyDescent="0.4">
      <c r="B103" s="2622" t="s">
        <v>502</v>
      </c>
      <c r="C103" s="2623"/>
      <c r="D103" s="2624"/>
      <c r="E103" s="442"/>
      <c r="F103" s="2605" t="s">
        <v>495</v>
      </c>
      <c r="G103" s="2495"/>
      <c r="H103" s="2495"/>
      <c r="I103" s="979" t="s">
        <v>86</v>
      </c>
      <c r="J103" s="243"/>
      <c r="K103" s="1095" t="s">
        <v>613</v>
      </c>
    </row>
    <row r="104" spans="2:11" ht="5.0999999999999996" customHeight="1" thickBot="1" x14ac:dyDescent="0.3">
      <c r="B104" s="679"/>
      <c r="C104" s="679"/>
      <c r="D104" s="679"/>
      <c r="E104" s="676"/>
      <c r="J104" s="162"/>
    </row>
    <row r="105" spans="2:11" ht="20.100000000000001" customHeight="1" thickBot="1" x14ac:dyDescent="0.3">
      <c r="B105" s="2543" t="s">
        <v>92</v>
      </c>
      <c r="C105" s="2544"/>
      <c r="D105" s="2544"/>
      <c r="E105" s="2544"/>
      <c r="F105" s="2544"/>
      <c r="G105" s="2544"/>
      <c r="H105" s="2544"/>
      <c r="I105" s="2545"/>
      <c r="J105" s="243"/>
    </row>
    <row r="106" spans="2:11" ht="15" customHeight="1" x14ac:dyDescent="0.25">
      <c r="I106" s="10"/>
      <c r="J106" s="162"/>
    </row>
    <row r="107" spans="2:11" ht="15" customHeight="1" thickBot="1" x14ac:dyDescent="0.3">
      <c r="B107" s="1118" t="s">
        <v>652</v>
      </c>
      <c r="I107" s="10"/>
      <c r="J107" s="162"/>
    </row>
    <row r="108" spans="2:11" ht="15" customHeight="1" thickBot="1" x14ac:dyDescent="0.3">
      <c r="B108" s="2625" t="s">
        <v>111</v>
      </c>
      <c r="C108" s="2626"/>
      <c r="D108" s="2626"/>
      <c r="E108" s="944" t="s">
        <v>71</v>
      </c>
      <c r="I108" s="10"/>
      <c r="J108" s="162"/>
    </row>
    <row r="109" spans="2:11" ht="20.100000000000001" customHeight="1" x14ac:dyDescent="0.25">
      <c r="B109" s="2610" t="s">
        <v>0</v>
      </c>
      <c r="C109" s="2611"/>
      <c r="D109" s="2611"/>
      <c r="E109" s="63"/>
      <c r="I109" s="10"/>
      <c r="J109" s="162"/>
    </row>
    <row r="110" spans="2:11" ht="20.100000000000001" customHeight="1" thickBot="1" x14ac:dyDescent="0.3">
      <c r="B110" s="2612" t="s">
        <v>1</v>
      </c>
      <c r="C110" s="2613"/>
      <c r="D110" s="2613"/>
      <c r="E110" s="55"/>
      <c r="I110" s="10"/>
      <c r="J110" s="162"/>
    </row>
    <row r="111" spans="2:11" ht="20.100000000000001" customHeight="1" thickBot="1" x14ac:dyDescent="0.4">
      <c r="B111" s="2614" t="s">
        <v>111</v>
      </c>
      <c r="C111" s="2615"/>
      <c r="D111" s="2615"/>
      <c r="E111" s="1114"/>
      <c r="F111" s="2605" t="s">
        <v>495</v>
      </c>
      <c r="G111" s="2495"/>
      <c r="H111" s="2495"/>
      <c r="I111" s="979" t="s">
        <v>86</v>
      </c>
      <c r="J111" s="243"/>
      <c r="K111" s="1095" t="s">
        <v>612</v>
      </c>
    </row>
    <row r="112" spans="2:11" ht="5.0999999999999996" customHeight="1" thickBot="1" x14ac:dyDescent="0.3">
      <c r="B112" s="1150"/>
      <c r="C112" s="1150"/>
      <c r="D112" s="1150"/>
      <c r="I112" s="10"/>
      <c r="J112" s="162"/>
    </row>
    <row r="113" spans="2:13" ht="20.100000000000001" customHeight="1" thickBot="1" x14ac:dyDescent="0.3">
      <c r="B113" s="2543" t="s">
        <v>636</v>
      </c>
      <c r="C113" s="2544"/>
      <c r="D113" s="2544"/>
      <c r="E113" s="2544"/>
      <c r="F113" s="2544"/>
      <c r="G113" s="2544"/>
      <c r="H113" s="2544"/>
      <c r="I113" s="2545"/>
      <c r="J113" s="243"/>
    </row>
    <row r="114" spans="2:13" ht="20.100000000000001" customHeight="1" x14ac:dyDescent="0.25">
      <c r="B114" s="2703" t="s">
        <v>640</v>
      </c>
      <c r="C114" s="2703"/>
      <c r="D114" s="2703"/>
      <c r="E114" s="2703"/>
      <c r="F114" s="2703"/>
      <c r="G114" s="2703"/>
      <c r="H114" s="2703"/>
      <c r="I114" s="2703"/>
      <c r="J114" s="2703"/>
      <c r="K114" s="2703"/>
      <c r="L114" s="2703"/>
      <c r="M114" s="1163"/>
    </row>
    <row r="115" spans="2:13" ht="5.0999999999999996" customHeight="1" thickBot="1" x14ac:dyDescent="0.3">
      <c r="B115" s="2643"/>
      <c r="C115" s="2643"/>
      <c r="D115" s="2643"/>
      <c r="E115" s="2643"/>
      <c r="F115" s="982"/>
      <c r="G115" s="982"/>
      <c r="H115" s="982"/>
      <c r="I115" s="982"/>
      <c r="J115" s="997"/>
    </row>
    <row r="116" spans="2:13" ht="15" customHeight="1" thickBot="1" x14ac:dyDescent="0.35">
      <c r="B116" s="2687" t="s">
        <v>654</v>
      </c>
      <c r="C116" s="2688"/>
      <c r="D116" s="2688"/>
      <c r="E116" s="2688"/>
      <c r="F116" s="2688"/>
      <c r="G116" s="2688"/>
      <c r="H116" s="1198">
        <v>1885</v>
      </c>
      <c r="I116" s="1182"/>
      <c r="J116"/>
    </row>
    <row r="117" spans="2:13" ht="9.9499999999999993" customHeight="1" x14ac:dyDescent="0.25">
      <c r="B117" s="2671" t="s">
        <v>653</v>
      </c>
      <c r="C117" s="2671"/>
      <c r="D117" s="2671"/>
      <c r="E117" s="2671"/>
      <c r="F117" s="2671"/>
      <c r="G117" s="2671"/>
      <c r="H117" s="2671"/>
      <c r="I117" s="10"/>
      <c r="J117" s="183"/>
      <c r="M117" s="1119"/>
    </row>
    <row r="118" spans="2:13" ht="9.9499999999999993" customHeight="1" thickBot="1" x14ac:dyDescent="0.3">
      <c r="B118" s="1183"/>
      <c r="C118" s="1183"/>
      <c r="D118" s="1183"/>
      <c r="E118" s="1183"/>
      <c r="F118" s="1183"/>
      <c r="G118" s="1183"/>
      <c r="H118" s="1183"/>
      <c r="I118" s="10"/>
      <c r="J118" s="183"/>
    </row>
    <row r="119" spans="2:13" ht="20.100000000000001" customHeight="1" thickBot="1" x14ac:dyDescent="0.3">
      <c r="B119" s="2768" t="s">
        <v>659</v>
      </c>
      <c r="C119" s="2769"/>
      <c r="D119" s="2769"/>
      <c r="E119" s="2769"/>
      <c r="F119" s="2769"/>
      <c r="G119" s="2769"/>
      <c r="H119" s="2770"/>
      <c r="I119" s="1190" t="s">
        <v>658</v>
      </c>
      <c r="J119" s="1185"/>
    </row>
    <row r="120" spans="2:13" ht="5.0999999999999996" customHeight="1" x14ac:dyDescent="0.25">
      <c r="B120" s="1186"/>
      <c r="C120" s="1186"/>
      <c r="D120" s="1186"/>
      <c r="E120" s="1186"/>
      <c r="F120" s="1186"/>
      <c r="G120" s="1186"/>
      <c r="H120" s="1186"/>
      <c r="I120" s="10"/>
      <c r="J120" s="1187"/>
    </row>
    <row r="121" spans="2:13" ht="20.100000000000001" customHeight="1" x14ac:dyDescent="0.25">
      <c r="B121" s="2771" t="s">
        <v>656</v>
      </c>
      <c r="C121" s="2771"/>
      <c r="D121" s="2771"/>
      <c r="E121" s="2771"/>
      <c r="F121" s="2771"/>
      <c r="G121" s="2771"/>
      <c r="H121" s="2771"/>
      <c r="I121" s="10"/>
      <c r="J121" s="183"/>
    </row>
    <row r="122" spans="2:13" ht="9.9499999999999993" customHeight="1" x14ac:dyDescent="0.25">
      <c r="B122" s="1189" t="s">
        <v>655</v>
      </c>
      <c r="C122" s="1134"/>
      <c r="D122" s="1134"/>
      <c r="E122" s="1134"/>
      <c r="F122" s="1134"/>
      <c r="G122" s="1134"/>
      <c r="H122" s="1119"/>
      <c r="I122" s="683"/>
      <c r="J122" s="183"/>
      <c r="K122" s="1188"/>
      <c r="M122" s="1119"/>
    </row>
    <row r="123" spans="2:13" ht="20.100000000000001" customHeight="1" x14ac:dyDescent="0.25">
      <c r="B123" s="2706" t="s">
        <v>657</v>
      </c>
      <c r="C123" s="2706"/>
      <c r="D123" s="2706"/>
      <c r="E123" s="2706"/>
      <c r="F123" s="2706"/>
      <c r="G123" s="2706"/>
      <c r="H123" s="2706"/>
      <c r="I123" s="10"/>
      <c r="J123" s="183"/>
    </row>
    <row r="124" spans="2:13" ht="15" customHeight="1" x14ac:dyDescent="0.25">
      <c r="B124" s="2704"/>
      <c r="C124" s="2704"/>
      <c r="D124" s="2704"/>
      <c r="E124" s="2704"/>
      <c r="F124" s="2704"/>
      <c r="G124" s="2704"/>
      <c r="H124" s="2704"/>
      <c r="I124" s="10"/>
      <c r="J124" s="162"/>
    </row>
    <row r="125" spans="2:13" ht="15" customHeight="1" x14ac:dyDescent="0.25">
      <c r="B125" s="1184"/>
      <c r="C125" s="1184"/>
      <c r="D125" s="1184"/>
      <c r="E125" s="1184"/>
      <c r="F125" s="1184"/>
      <c r="G125" s="1184"/>
      <c r="H125" s="1184"/>
      <c r="I125" s="10"/>
      <c r="J125" s="162"/>
    </row>
    <row r="126" spans="2:13" ht="15" customHeight="1" x14ac:dyDescent="0.25">
      <c r="B126" s="1184"/>
      <c r="C126" s="1184"/>
      <c r="D126" s="1184"/>
      <c r="E126" s="1184"/>
      <c r="F126" s="1184"/>
      <c r="G126" s="1184"/>
      <c r="H126" s="1184"/>
      <c r="I126" s="10"/>
      <c r="J126" s="162"/>
    </row>
    <row r="127" spans="2:13" ht="15" customHeight="1" x14ac:dyDescent="0.25">
      <c r="B127" s="1184"/>
      <c r="C127" s="1184"/>
      <c r="D127" s="1184"/>
      <c r="E127" s="1184"/>
      <c r="F127" s="1184"/>
      <c r="G127" s="1184"/>
      <c r="H127" s="1184"/>
      <c r="I127" s="10"/>
      <c r="J127" s="162"/>
    </row>
    <row r="128" spans="2:13" ht="15" customHeight="1" x14ac:dyDescent="0.25">
      <c r="F128" s="380" t="s">
        <v>347</v>
      </c>
      <c r="J128" s="1113" t="s">
        <v>134</v>
      </c>
    </row>
    <row r="130" spans="2:11" ht="18.75" x14ac:dyDescent="0.3">
      <c r="B130" s="159" t="s">
        <v>646</v>
      </c>
      <c r="C130" s="159"/>
      <c r="D130" s="159"/>
      <c r="E130" s="159"/>
    </row>
    <row r="131" spans="2:11" ht="5.0999999999999996" customHeight="1" x14ac:dyDescent="0.25"/>
    <row r="132" spans="2:11" ht="15" customHeight="1" x14ac:dyDescent="0.25">
      <c r="B132" s="1113" t="s">
        <v>647</v>
      </c>
    </row>
    <row r="133" spans="2:11" ht="15" customHeight="1" x14ac:dyDescent="0.25">
      <c r="B133" s="1113" t="s">
        <v>648</v>
      </c>
    </row>
    <row r="134" spans="2:11" ht="15" customHeight="1" x14ac:dyDescent="0.25">
      <c r="C134" s="1113" t="s">
        <v>668</v>
      </c>
    </row>
    <row r="135" spans="2:11" ht="15" customHeight="1" x14ac:dyDescent="0.25">
      <c r="C135" s="1113" t="s">
        <v>667</v>
      </c>
    </row>
    <row r="136" spans="2:11" ht="15" customHeight="1" x14ac:dyDescent="0.25">
      <c r="C136" s="1113" t="s">
        <v>669</v>
      </c>
    </row>
    <row r="137" spans="2:11" ht="9.9499999999999993" customHeight="1" x14ac:dyDescent="0.25"/>
    <row r="138" spans="2:11" ht="9.9499999999999993" customHeight="1" x14ac:dyDescent="0.25"/>
    <row r="139" spans="2:11" ht="9.9499999999999993" customHeight="1" thickBot="1" x14ac:dyDescent="0.3"/>
    <row r="140" spans="2:11" ht="15" customHeight="1" thickBot="1" x14ac:dyDescent="0.3">
      <c r="B140" s="2694" t="s">
        <v>46</v>
      </c>
      <c r="C140" s="2695"/>
      <c r="D140" s="2695"/>
      <c r="E140" s="1080"/>
      <c r="F140" s="990" t="s">
        <v>71</v>
      </c>
      <c r="G140" s="1131"/>
      <c r="H140" s="1131"/>
      <c r="I140" s="1131"/>
      <c r="J140" s="1131"/>
      <c r="K140" s="1131"/>
    </row>
    <row r="141" spans="2:11" ht="20.100000000000001" customHeight="1" x14ac:dyDescent="0.25">
      <c r="B141" s="2696" t="s">
        <v>521</v>
      </c>
      <c r="C141" s="2697"/>
      <c r="D141" s="2697"/>
      <c r="E141" s="1079"/>
      <c r="F141" s="991"/>
      <c r="G141" s="1128" t="s">
        <v>587</v>
      </c>
      <c r="H141" s="1128"/>
      <c r="I141" s="1128"/>
      <c r="J141" s="1128"/>
      <c r="K141" s="1128"/>
    </row>
    <row r="142" spans="2:11" ht="20.100000000000001" customHeight="1" thickBot="1" x14ac:dyDescent="0.3">
      <c r="B142" s="2698" t="s">
        <v>662</v>
      </c>
      <c r="C142" s="2699"/>
      <c r="D142" s="2699"/>
      <c r="E142" s="986" t="s">
        <v>85</v>
      </c>
      <c r="F142" s="992"/>
      <c r="G142" s="1131" t="s">
        <v>666</v>
      </c>
      <c r="H142" s="1131"/>
      <c r="I142" s="1131"/>
      <c r="J142" s="1131"/>
      <c r="K142" s="1131"/>
    </row>
    <row r="143" spans="2:11" ht="20.100000000000001" customHeight="1" thickBot="1" x14ac:dyDescent="0.3">
      <c r="B143" s="2638" t="s">
        <v>663</v>
      </c>
      <c r="C143" s="2639"/>
      <c r="D143" s="2639"/>
      <c r="E143" s="989" t="s">
        <v>513</v>
      </c>
      <c r="F143" s="995"/>
      <c r="G143" s="1131"/>
      <c r="H143" s="1131"/>
      <c r="I143" s="1131"/>
      <c r="J143" s="1131"/>
      <c r="K143" s="1131"/>
    </row>
    <row r="144" spans="2:11" ht="5.0999999999999996" customHeight="1" x14ac:dyDescent="0.25">
      <c r="B144" s="1127"/>
      <c r="C144" s="1127"/>
      <c r="D144" s="1127"/>
      <c r="E144" s="1119"/>
      <c r="F144" s="1195"/>
      <c r="G144" s="1131"/>
      <c r="H144" s="1134"/>
      <c r="I144" s="1134"/>
      <c r="J144" s="1134"/>
      <c r="K144" s="1134"/>
    </row>
    <row r="145" spans="2:11" ht="15" customHeight="1" x14ac:dyDescent="0.25">
      <c r="B145" s="2659" t="s">
        <v>664</v>
      </c>
      <c r="C145" s="2659"/>
      <c r="D145" s="2659"/>
      <c r="E145" s="2659"/>
      <c r="F145" s="1194"/>
      <c r="G145" s="1128"/>
      <c r="H145" s="1128"/>
      <c r="I145" s="1128"/>
      <c r="J145" s="1128"/>
      <c r="K145" s="1128"/>
    </row>
    <row r="146" spans="2:11" ht="20.100000000000001" customHeight="1" x14ac:dyDescent="0.25">
      <c r="B146" s="2590"/>
      <c r="C146" s="2590"/>
      <c r="D146" s="2590"/>
      <c r="E146" s="1107"/>
      <c r="F146" s="1193"/>
      <c r="G146" s="1128"/>
      <c r="H146" s="1128"/>
      <c r="I146" s="1128"/>
      <c r="J146" s="1128"/>
      <c r="K146" s="1128"/>
    </row>
    <row r="147" spans="2:11" ht="20.100000000000001" customHeight="1" x14ac:dyDescent="0.25">
      <c r="B147" s="2590"/>
      <c r="C147" s="2590"/>
      <c r="D147" s="2590"/>
      <c r="E147" s="1107"/>
      <c r="F147" s="1193"/>
      <c r="G147" s="1128"/>
      <c r="H147" s="1128"/>
      <c r="I147" s="1128"/>
      <c r="J147" s="1128"/>
      <c r="K147" s="1128"/>
    </row>
    <row r="148" spans="2:11" ht="20.100000000000001" customHeight="1" x14ac:dyDescent="0.25">
      <c r="B148" s="2590"/>
      <c r="C148" s="2590"/>
      <c r="D148" s="2590"/>
      <c r="E148" s="1107"/>
      <c r="F148" s="1193"/>
      <c r="G148" s="1128"/>
      <c r="H148" s="1128"/>
      <c r="I148" s="1128"/>
      <c r="J148" s="1128"/>
      <c r="K148" s="1128"/>
    </row>
    <row r="149" spans="2:11" ht="20.100000000000001" customHeight="1" thickBot="1" x14ac:dyDescent="0.3">
      <c r="B149" s="2590"/>
      <c r="C149" s="2590"/>
      <c r="D149" s="2590"/>
      <c r="E149" s="1107"/>
      <c r="F149" s="1193"/>
      <c r="G149" s="1128"/>
      <c r="H149" s="1128"/>
      <c r="I149" s="1128"/>
      <c r="J149" s="1128"/>
      <c r="K149" s="1128"/>
    </row>
    <row r="150" spans="2:11" ht="20.100000000000001" customHeight="1" thickBot="1" x14ac:dyDescent="0.3">
      <c r="B150" s="2529" t="s">
        <v>665</v>
      </c>
      <c r="C150" s="2664"/>
      <c r="D150" s="2664"/>
      <c r="E150" s="2665"/>
      <c r="F150" s="995"/>
      <c r="G150" s="1128" t="s">
        <v>588</v>
      </c>
      <c r="H150" s="1128"/>
      <c r="I150" s="1128"/>
      <c r="J150" s="1128"/>
      <c r="K150" s="1128"/>
    </row>
    <row r="151" spans="2:11" ht="5.0999999999999996" customHeight="1" thickBot="1" x14ac:dyDescent="0.3">
      <c r="B151" s="1153"/>
      <c r="C151" s="1130"/>
      <c r="D151" s="1130"/>
      <c r="E151" s="1119"/>
      <c r="F151" s="1149"/>
      <c r="G151" s="1131"/>
      <c r="H151" s="1131"/>
      <c r="I151" s="1131"/>
      <c r="J151" s="1131"/>
      <c r="K151" s="1131"/>
    </row>
    <row r="152" spans="2:11" ht="20.100000000000001" customHeight="1" thickBot="1" x14ac:dyDescent="0.35">
      <c r="B152" s="2691" t="s">
        <v>529</v>
      </c>
      <c r="C152" s="2692"/>
      <c r="D152" s="2693"/>
      <c r="E152" s="987" t="s">
        <v>513</v>
      </c>
      <c r="F152" s="996"/>
      <c r="G152" s="1128" t="s">
        <v>589</v>
      </c>
      <c r="H152" s="1128"/>
      <c r="I152" s="1128"/>
      <c r="J152" s="1128"/>
      <c r="K152" s="1128"/>
    </row>
    <row r="153" spans="2:11" ht="9.9499999999999993" customHeight="1" x14ac:dyDescent="0.25">
      <c r="B153" s="885"/>
      <c r="C153" s="885"/>
      <c r="D153" s="885"/>
      <c r="G153" s="1134"/>
      <c r="H153" s="1134"/>
      <c r="I153" s="1134"/>
      <c r="J153" s="1134"/>
      <c r="K153" s="1134"/>
    </row>
    <row r="154" spans="2:11" ht="9.9499999999999993" customHeight="1" x14ac:dyDescent="0.25">
      <c r="B154" s="885"/>
      <c r="C154" s="885"/>
      <c r="D154" s="885"/>
      <c r="G154" s="1134"/>
      <c r="H154" s="1134"/>
      <c r="I154" s="1134"/>
      <c r="J154" s="1134"/>
      <c r="K154" s="1134"/>
    </row>
    <row r="155" spans="2:11" ht="9.9499999999999993" customHeight="1" x14ac:dyDescent="0.25"/>
    <row r="156" spans="2:11" ht="9.9499999999999993" customHeight="1" thickBot="1" x14ac:dyDescent="0.3"/>
    <row r="157" spans="2:11" ht="15.75" thickBot="1" x14ac:dyDescent="0.3">
      <c r="B157" s="1146" t="s">
        <v>519</v>
      </c>
      <c r="C157" s="1147"/>
      <c r="D157" s="1147"/>
      <c r="E157" s="1080"/>
      <c r="F157" s="990" t="s">
        <v>71</v>
      </c>
      <c r="G157" s="1131"/>
      <c r="H157" s="1131"/>
      <c r="I157" s="1131"/>
      <c r="J157" s="1131"/>
      <c r="K157" s="1131"/>
    </row>
    <row r="158" spans="2:11" ht="20.100000000000001" customHeight="1" x14ac:dyDescent="0.25">
      <c r="B158" s="1135" t="s">
        <v>521</v>
      </c>
      <c r="C158" s="1136"/>
      <c r="D158" s="1136"/>
      <c r="E158" s="1079"/>
      <c r="F158" s="991"/>
      <c r="G158" s="1128" t="s">
        <v>583</v>
      </c>
      <c r="H158" s="1128"/>
      <c r="I158" s="1128"/>
      <c r="J158" s="1128"/>
      <c r="K158" s="1128"/>
    </row>
    <row r="159" spans="2:11" ht="20.100000000000001" customHeight="1" thickBot="1" x14ac:dyDescent="0.3">
      <c r="B159" s="1196" t="s">
        <v>522</v>
      </c>
      <c r="C159" s="1197"/>
      <c r="D159" s="1197"/>
      <c r="E159" s="986" t="s">
        <v>85</v>
      </c>
      <c r="F159" s="992"/>
      <c r="G159" s="1131" t="s">
        <v>596</v>
      </c>
      <c r="H159" s="1131"/>
      <c r="I159" s="1131"/>
      <c r="J159" s="1131"/>
      <c r="K159" s="1131"/>
    </row>
    <row r="160" spans="2:11" ht="20.100000000000001" customHeight="1" thickBot="1" x14ac:dyDescent="0.3">
      <c r="B160" s="1125" t="s">
        <v>530</v>
      </c>
      <c r="C160" s="1126"/>
      <c r="D160" s="1126"/>
      <c r="E160" s="989" t="s">
        <v>513</v>
      </c>
      <c r="F160" s="995"/>
      <c r="G160" s="1131"/>
      <c r="H160" s="1131"/>
      <c r="I160" s="1131"/>
      <c r="J160" s="1131"/>
      <c r="K160" s="1131"/>
    </row>
    <row r="161" spans="2:11" ht="5.0999999999999996" customHeight="1" x14ac:dyDescent="0.25">
      <c r="B161" s="1127"/>
      <c r="C161" s="1127"/>
      <c r="D161" s="1127"/>
      <c r="E161" s="1119"/>
      <c r="F161" s="1195"/>
      <c r="G161" s="1131"/>
      <c r="H161" s="1134"/>
      <c r="I161" s="1134"/>
      <c r="J161" s="1134"/>
      <c r="K161" s="1134"/>
    </row>
    <row r="162" spans="2:11" ht="11.1" customHeight="1" x14ac:dyDescent="0.25">
      <c r="B162" s="2659" t="s">
        <v>661</v>
      </c>
      <c r="C162" s="2659"/>
      <c r="D162" s="2659"/>
      <c r="E162" s="2659"/>
      <c r="F162" s="1194"/>
      <c r="G162" s="1128"/>
      <c r="H162" s="1128"/>
      <c r="I162" s="1128"/>
      <c r="J162" s="1128"/>
      <c r="K162" s="1128"/>
    </row>
    <row r="163" spans="2:11" ht="18.75" customHeight="1" x14ac:dyDescent="0.25">
      <c r="B163" s="2590"/>
      <c r="C163" s="2590"/>
      <c r="D163" s="2590"/>
      <c r="E163" s="1107"/>
      <c r="F163" s="1193"/>
      <c r="G163" s="1128"/>
      <c r="H163" s="1128"/>
      <c r="I163" s="1128"/>
      <c r="J163" s="1128"/>
      <c r="K163" s="1128"/>
    </row>
    <row r="164" spans="2:11" ht="18.75" customHeight="1" x14ac:dyDescent="0.25">
      <c r="B164" s="2590"/>
      <c r="C164" s="2590"/>
      <c r="D164" s="2590"/>
      <c r="E164" s="1107"/>
      <c r="F164" s="1193"/>
      <c r="G164" s="1128"/>
      <c r="H164" s="1128"/>
      <c r="I164" s="1128"/>
      <c r="J164" s="1128"/>
      <c r="K164" s="1128"/>
    </row>
    <row r="165" spans="2:11" ht="18.75" customHeight="1" x14ac:dyDescent="0.25">
      <c r="B165" s="2590"/>
      <c r="C165" s="2590"/>
      <c r="D165" s="2590"/>
      <c r="E165" s="1107"/>
      <c r="F165" s="1193"/>
      <c r="G165" s="1128"/>
      <c r="H165" s="1128"/>
      <c r="I165" s="1128"/>
      <c r="J165" s="1128"/>
      <c r="K165" s="1128"/>
    </row>
    <row r="166" spans="2:11" ht="19.5" customHeight="1" thickBot="1" x14ac:dyDescent="0.3">
      <c r="B166" s="2590"/>
      <c r="C166" s="2590"/>
      <c r="D166" s="2590"/>
      <c r="E166" s="1107"/>
      <c r="F166" s="1193"/>
      <c r="G166" s="1128"/>
      <c r="H166" s="1128"/>
      <c r="I166" s="1128"/>
      <c r="J166" s="1128"/>
      <c r="K166" s="1128"/>
    </row>
    <row r="167" spans="2:11" ht="19.5" customHeight="1" thickBot="1" x14ac:dyDescent="0.3">
      <c r="B167" s="2529" t="s">
        <v>660</v>
      </c>
      <c r="C167" s="2664"/>
      <c r="D167" s="2664"/>
      <c r="E167" s="2665"/>
      <c r="F167" s="995"/>
      <c r="G167" s="1128" t="s">
        <v>584</v>
      </c>
      <c r="H167" s="1128"/>
      <c r="I167" s="1128"/>
      <c r="J167" s="1128"/>
      <c r="K167" s="1128"/>
    </row>
    <row r="168" spans="2:11" ht="5.0999999999999996" customHeight="1" thickBot="1" x14ac:dyDescent="0.3">
      <c r="B168" s="1153"/>
      <c r="C168" s="1130"/>
      <c r="D168" s="1130"/>
      <c r="E168" s="1119"/>
      <c r="F168" s="1149"/>
      <c r="G168" s="1131"/>
      <c r="H168" s="1131"/>
      <c r="I168" s="1131"/>
      <c r="J168" s="1131"/>
      <c r="K168" s="1131"/>
    </row>
    <row r="169" spans="2:11" ht="19.5" thickBot="1" x14ac:dyDescent="0.35">
      <c r="B169" s="2500" t="s">
        <v>524</v>
      </c>
      <c r="C169" s="2501"/>
      <c r="D169" s="2502"/>
      <c r="E169" s="987" t="s">
        <v>513</v>
      </c>
      <c r="F169" s="996"/>
      <c r="G169" s="1128" t="s">
        <v>586</v>
      </c>
      <c r="H169" s="1128"/>
      <c r="I169" s="1128"/>
      <c r="J169" s="1128"/>
      <c r="K169" s="1128"/>
    </row>
    <row r="170" spans="2:11" ht="9.9499999999999993" customHeight="1" x14ac:dyDescent="0.25">
      <c r="B170" s="885"/>
      <c r="C170" s="885"/>
      <c r="D170" s="885"/>
      <c r="G170" s="1134"/>
      <c r="H170" s="1134"/>
      <c r="I170" s="1134"/>
      <c r="J170" s="1134"/>
      <c r="K170" s="1134"/>
    </row>
    <row r="171" spans="2:11" ht="9.9499999999999993" customHeight="1" x14ac:dyDescent="0.25">
      <c r="B171" s="885"/>
      <c r="C171" s="885"/>
      <c r="D171" s="885"/>
      <c r="G171" s="1134"/>
      <c r="H171" s="1134"/>
      <c r="I171" s="1134"/>
      <c r="J171" s="1134"/>
      <c r="K171" s="1134"/>
    </row>
    <row r="172" spans="2:11" ht="9.9499999999999993" customHeight="1" x14ac:dyDescent="0.25">
      <c r="B172" s="885"/>
      <c r="C172" s="885"/>
      <c r="D172" s="885"/>
      <c r="G172" s="1134"/>
      <c r="H172" s="1134"/>
      <c r="I172" s="1134"/>
      <c r="J172" s="1134"/>
      <c r="K172" s="1134"/>
    </row>
    <row r="173" spans="2:11" ht="9.9499999999999993" customHeight="1" x14ac:dyDescent="0.25">
      <c r="B173" s="885"/>
      <c r="C173" s="885"/>
      <c r="D173" s="885"/>
      <c r="G173" s="1134"/>
      <c r="H173" s="1134"/>
      <c r="I173" s="1134"/>
      <c r="J173" s="1134"/>
      <c r="K173" s="1134"/>
    </row>
    <row r="174" spans="2:11" ht="9.9499999999999993" customHeight="1" thickBot="1" x14ac:dyDescent="0.3">
      <c r="B174" s="1130"/>
      <c r="C174" s="1130"/>
      <c r="D174" s="1130"/>
    </row>
    <row r="175" spans="2:11" ht="15.75" thickBot="1" x14ac:dyDescent="0.3">
      <c r="B175" s="1141" t="s">
        <v>670</v>
      </c>
      <c r="C175" s="1142"/>
      <c r="D175" s="1142"/>
      <c r="E175" s="1089"/>
      <c r="F175" s="1090" t="s">
        <v>71</v>
      </c>
      <c r="G175" s="1119"/>
    </row>
    <row r="176" spans="2:11" ht="20.100000000000001" customHeight="1" x14ac:dyDescent="0.25">
      <c r="B176" s="1135" t="s">
        <v>569</v>
      </c>
      <c r="C176" s="1136"/>
      <c r="D176" s="1136"/>
      <c r="E176" s="1079" t="s">
        <v>85</v>
      </c>
      <c r="F176" s="991"/>
      <c r="G176" s="1128" t="s">
        <v>579</v>
      </c>
      <c r="H176" s="1128"/>
      <c r="I176" s="1128"/>
      <c r="J176" s="1128"/>
      <c r="K176" s="1128"/>
    </row>
    <row r="177" spans="2:11" ht="20.100000000000001" customHeight="1" x14ac:dyDescent="0.25">
      <c r="B177" s="1137" t="s">
        <v>518</v>
      </c>
      <c r="C177" s="1138"/>
      <c r="D177" s="1138"/>
      <c r="E177" s="986" t="s">
        <v>85</v>
      </c>
      <c r="F177" s="992"/>
      <c r="G177" s="1131" t="s">
        <v>514</v>
      </c>
      <c r="H177" s="1131"/>
      <c r="I177" s="1131"/>
      <c r="J177" s="1131"/>
      <c r="K177" s="1131"/>
    </row>
    <row r="178" spans="2:11" ht="20.100000000000001" customHeight="1" thickBot="1" x14ac:dyDescent="0.3">
      <c r="B178" s="1139" t="s">
        <v>517</v>
      </c>
      <c r="C178" s="1140"/>
      <c r="D178" s="1140"/>
      <c r="E178" s="984" t="s">
        <v>85</v>
      </c>
      <c r="F178" s="993"/>
      <c r="G178" s="1131" t="s">
        <v>515</v>
      </c>
      <c r="H178" s="1131"/>
      <c r="I178" s="1131"/>
      <c r="J178" s="1131"/>
      <c r="K178" s="1131"/>
    </row>
    <row r="179" spans="2:11" ht="20.100000000000001" customHeight="1" thickBot="1" x14ac:dyDescent="0.3">
      <c r="B179" s="1125" t="s">
        <v>570</v>
      </c>
      <c r="C179" s="1126"/>
      <c r="D179" s="1126"/>
      <c r="E179" s="989" t="s">
        <v>513</v>
      </c>
      <c r="F179" s="994"/>
      <c r="G179" s="1131"/>
      <c r="H179" s="1131"/>
      <c r="I179" s="1131"/>
      <c r="J179" s="1131"/>
      <c r="K179" s="1131"/>
    </row>
    <row r="180" spans="2:11" ht="5.0999999999999996" customHeight="1" x14ac:dyDescent="0.25">
      <c r="B180" s="1119"/>
      <c r="C180" s="1119"/>
      <c r="D180" s="1119"/>
      <c r="E180" s="1119"/>
      <c r="F180" s="1195"/>
      <c r="G180" s="1134"/>
      <c r="H180" s="1134"/>
      <c r="I180" s="1134"/>
      <c r="J180" s="1134"/>
      <c r="K180" s="1134"/>
    </row>
    <row r="181" spans="2:11" ht="9.9499999999999993" customHeight="1" x14ac:dyDescent="0.25">
      <c r="B181" s="2660" t="s">
        <v>577</v>
      </c>
      <c r="C181" s="2661"/>
      <c r="D181" s="2661"/>
      <c r="E181" s="2662"/>
      <c r="F181" s="1193"/>
      <c r="G181" s="1128"/>
      <c r="H181" s="1128"/>
      <c r="I181" s="1128"/>
      <c r="J181" s="1128"/>
      <c r="K181" s="1128"/>
    </row>
    <row r="182" spans="2:11" ht="20.100000000000001" customHeight="1" x14ac:dyDescent="0.3">
      <c r="B182" s="2590"/>
      <c r="C182" s="2590"/>
      <c r="D182" s="2590"/>
      <c r="E182" s="1192"/>
      <c r="F182" s="1193"/>
      <c r="G182" s="1128"/>
      <c r="H182" s="1128"/>
      <c r="I182" s="1128"/>
      <c r="J182" s="1128"/>
      <c r="K182" s="1128"/>
    </row>
    <row r="183" spans="2:11" ht="20.100000000000001" customHeight="1" x14ac:dyDescent="0.3">
      <c r="B183" s="2590"/>
      <c r="C183" s="2590"/>
      <c r="D183" s="2590"/>
      <c r="E183" s="1192"/>
      <c r="F183" s="1193"/>
      <c r="G183" s="1128"/>
      <c r="H183" s="1128"/>
      <c r="I183" s="1128"/>
      <c r="J183" s="1128"/>
      <c r="K183" s="1128"/>
    </row>
    <row r="184" spans="2:11" ht="20.100000000000001" customHeight="1" thickBot="1" x14ac:dyDescent="0.35">
      <c r="B184" s="2590"/>
      <c r="C184" s="2590"/>
      <c r="D184" s="2590"/>
      <c r="E184" s="1192"/>
      <c r="F184" s="1193"/>
      <c r="G184" s="1128"/>
      <c r="H184" s="1128"/>
      <c r="I184" s="1128"/>
      <c r="J184" s="1128"/>
      <c r="K184" s="1128"/>
    </row>
    <row r="185" spans="2:11" ht="20.100000000000001" customHeight="1" thickBot="1" x14ac:dyDescent="0.3">
      <c r="B185" s="2620" t="s">
        <v>671</v>
      </c>
      <c r="C185" s="2571"/>
      <c r="D185" s="2571"/>
      <c r="E185" s="2663"/>
      <c r="F185" s="1191"/>
      <c r="G185" s="1128" t="s">
        <v>578</v>
      </c>
      <c r="H185" s="1128"/>
      <c r="I185" s="1128"/>
      <c r="J185" s="1128"/>
      <c r="K185" s="1128"/>
    </row>
    <row r="186" spans="2:11" ht="5.0999999999999996" customHeight="1" thickBot="1" x14ac:dyDescent="0.3">
      <c r="B186" s="1122"/>
      <c r="C186" s="1123"/>
      <c r="D186" s="1123"/>
      <c r="E186" s="1119"/>
      <c r="F186" s="1149"/>
      <c r="G186" s="1131"/>
      <c r="H186" s="1131"/>
      <c r="I186" s="1131"/>
      <c r="J186" s="1131"/>
      <c r="K186" s="1131"/>
    </row>
    <row r="187" spans="2:11" ht="20.100000000000001" customHeight="1" thickBot="1" x14ac:dyDescent="0.35">
      <c r="B187" s="1132" t="s">
        <v>571</v>
      </c>
      <c r="C187" s="1133"/>
      <c r="D187" s="1133"/>
      <c r="E187" s="987" t="s">
        <v>513</v>
      </c>
      <c r="F187" s="564"/>
      <c r="G187" s="1128" t="s">
        <v>585</v>
      </c>
      <c r="H187" s="1128"/>
      <c r="I187" s="1128"/>
      <c r="J187" s="1128"/>
      <c r="K187" s="1128"/>
    </row>
    <row r="188" spans="2:11" ht="19.5" thickBot="1" x14ac:dyDescent="0.35">
      <c r="B188" s="1127"/>
      <c r="C188" s="1127"/>
      <c r="D188" s="1127"/>
      <c r="E188" s="1073"/>
      <c r="F188" s="1148"/>
      <c r="G188" s="1128"/>
      <c r="H188" s="1128"/>
      <c r="I188" s="1128"/>
      <c r="J188" s="1128"/>
      <c r="K188" s="1128"/>
    </row>
    <row r="189" spans="2:11" ht="20.100000000000001" customHeight="1" thickBot="1" x14ac:dyDescent="0.3">
      <c r="B189" s="2765" t="s">
        <v>672</v>
      </c>
      <c r="C189" s="2766"/>
      <c r="D189" s="2766"/>
      <c r="E189" s="2766"/>
      <c r="F189" s="2766"/>
      <c r="G189" s="2767"/>
      <c r="H189" s="1083"/>
      <c r="J189" s="1128"/>
      <c r="K189" s="1128"/>
    </row>
    <row r="190" spans="2:11" ht="19.5" thickBot="1" x14ac:dyDescent="0.35">
      <c r="B190" s="1130"/>
      <c r="C190" s="1130"/>
      <c r="D190" s="1130"/>
      <c r="E190" s="1073"/>
      <c r="F190" s="1148"/>
      <c r="G190" s="1128"/>
      <c r="H190" s="1128"/>
      <c r="I190" s="1128"/>
      <c r="J190" s="1128"/>
      <c r="K190" s="1128"/>
    </row>
    <row r="191" spans="2:11" ht="19.5" thickBot="1" x14ac:dyDescent="0.35">
      <c r="B191" s="1109" t="s">
        <v>601</v>
      </c>
      <c r="C191" s="1110"/>
      <c r="D191" s="1110"/>
      <c r="E191" s="1084"/>
      <c r="F191" s="1085"/>
      <c r="G191" s="1086"/>
      <c r="H191" s="1087"/>
      <c r="I191" s="1128"/>
      <c r="J191" s="1083"/>
      <c r="K191" s="1128"/>
    </row>
    <row r="192" spans="2:11" ht="18.75" customHeight="1" x14ac:dyDescent="0.25">
      <c r="B192" s="1119"/>
      <c r="C192" s="1127" t="s">
        <v>632</v>
      </c>
      <c r="D192" s="1127"/>
      <c r="E192" s="1127"/>
      <c r="F192" s="1127"/>
      <c r="G192" s="1128"/>
      <c r="H192" s="1128"/>
      <c r="I192" s="1128"/>
      <c r="J192" s="1128"/>
      <c r="K192" s="1128"/>
    </row>
    <row r="193" spans="2:12" ht="18.75" customHeight="1" x14ac:dyDescent="0.25">
      <c r="B193" s="1100"/>
      <c r="C193" s="1119"/>
      <c r="D193" s="1119"/>
      <c r="E193" s="1119"/>
      <c r="F193" s="1119"/>
      <c r="G193" s="1119"/>
      <c r="H193" s="1128"/>
      <c r="I193" s="1128"/>
      <c r="J193" s="1128"/>
      <c r="K193" s="1128"/>
      <c r="L193" s="1128"/>
    </row>
    <row r="194" spans="2:12" ht="18.75" customHeight="1" x14ac:dyDescent="0.25">
      <c r="B194" s="1100"/>
      <c r="C194" s="1119"/>
      <c r="D194" s="1119"/>
      <c r="E194" s="1119"/>
      <c r="F194" s="1119"/>
      <c r="G194" s="1119"/>
      <c r="H194" s="1128"/>
      <c r="I194" s="1128"/>
      <c r="J194" s="1128"/>
      <c r="K194" s="1128"/>
      <c r="L194" s="1128"/>
    </row>
    <row r="195" spans="2:12" ht="18.75" customHeight="1" x14ac:dyDescent="0.25">
      <c r="B195" s="1100"/>
      <c r="C195" s="1119"/>
      <c r="D195" s="1119"/>
      <c r="E195" s="1119"/>
      <c r="F195" s="1119"/>
      <c r="G195" s="1119"/>
      <c r="H195" s="1128"/>
      <c r="I195" s="1128"/>
      <c r="J195" s="1128"/>
      <c r="K195" s="1128"/>
      <c r="L195" s="1128"/>
    </row>
  </sheetData>
  <sheetProtection selectLockedCells="1"/>
  <mergeCells count="150">
    <mergeCell ref="B13:D13"/>
    <mergeCell ref="G13:I13"/>
    <mergeCell ref="B14:D14"/>
    <mergeCell ref="F14:H14"/>
    <mergeCell ref="B15:D15"/>
    <mergeCell ref="B16:I16"/>
    <mergeCell ref="B9:D9"/>
    <mergeCell ref="B10:D10"/>
    <mergeCell ref="G10:I10"/>
    <mergeCell ref="B11:D11"/>
    <mergeCell ref="G11:I11"/>
    <mergeCell ref="B12:D12"/>
    <mergeCell ref="G12:I12"/>
    <mergeCell ref="B22:D22"/>
    <mergeCell ref="G22:I22"/>
    <mergeCell ref="B23:D23"/>
    <mergeCell ref="G23:I23"/>
    <mergeCell ref="B24:D24"/>
    <mergeCell ref="G24:I24"/>
    <mergeCell ref="B17:D17"/>
    <mergeCell ref="B19:D19"/>
    <mergeCell ref="G19:I19"/>
    <mergeCell ref="B20:D20"/>
    <mergeCell ref="G20:I20"/>
    <mergeCell ref="B21:D21"/>
    <mergeCell ref="G21:I21"/>
    <mergeCell ref="B31:D31"/>
    <mergeCell ref="F31:I31"/>
    <mergeCell ref="B32:D32"/>
    <mergeCell ref="F32:I32"/>
    <mergeCell ref="F33:H33"/>
    <mergeCell ref="B35:I35"/>
    <mergeCell ref="F25:H25"/>
    <mergeCell ref="B27:I27"/>
    <mergeCell ref="B29:D29"/>
    <mergeCell ref="F29:I29"/>
    <mergeCell ref="B30:D30"/>
    <mergeCell ref="F30:I30"/>
    <mergeCell ref="B45:D45"/>
    <mergeCell ref="B46:D46"/>
    <mergeCell ref="B47:D47"/>
    <mergeCell ref="B48:D48"/>
    <mergeCell ref="B49:D49"/>
    <mergeCell ref="B50:D50"/>
    <mergeCell ref="B39:D39"/>
    <mergeCell ref="B40:D40"/>
    <mergeCell ref="B41:D41"/>
    <mergeCell ref="B42:D42"/>
    <mergeCell ref="B43:D43"/>
    <mergeCell ref="B44:D44"/>
    <mergeCell ref="F56:I56"/>
    <mergeCell ref="B58:I58"/>
    <mergeCell ref="B59:H59"/>
    <mergeCell ref="H63:J63"/>
    <mergeCell ref="B64:I64"/>
    <mergeCell ref="G68:K68"/>
    <mergeCell ref="B51:D51"/>
    <mergeCell ref="B52:D52"/>
    <mergeCell ref="G52:J52"/>
    <mergeCell ref="B53:D53"/>
    <mergeCell ref="F53:H53"/>
    <mergeCell ref="B55:I55"/>
    <mergeCell ref="B72:C72"/>
    <mergeCell ref="G72:K72"/>
    <mergeCell ref="B73:C73"/>
    <mergeCell ref="G73:K73"/>
    <mergeCell ref="B74:C74"/>
    <mergeCell ref="G74:K74"/>
    <mergeCell ref="B69:C69"/>
    <mergeCell ref="G69:K69"/>
    <mergeCell ref="B70:C70"/>
    <mergeCell ref="G70:K70"/>
    <mergeCell ref="B71:C71"/>
    <mergeCell ref="G71:K71"/>
    <mergeCell ref="B78:C78"/>
    <mergeCell ref="G78:K78"/>
    <mergeCell ref="B79:C79"/>
    <mergeCell ref="G79:K79"/>
    <mergeCell ref="G80:K80"/>
    <mergeCell ref="G81:K81"/>
    <mergeCell ref="B75:C75"/>
    <mergeCell ref="G75:K75"/>
    <mergeCell ref="B76:C76"/>
    <mergeCell ref="G76:K76"/>
    <mergeCell ref="B77:C77"/>
    <mergeCell ref="G77:K77"/>
    <mergeCell ref="B87:C87"/>
    <mergeCell ref="G87:K87"/>
    <mergeCell ref="B88:C88"/>
    <mergeCell ref="G88:K88"/>
    <mergeCell ref="G89:K89"/>
    <mergeCell ref="B90:D90"/>
    <mergeCell ref="G90:K90"/>
    <mergeCell ref="G82:K82"/>
    <mergeCell ref="G83:K83"/>
    <mergeCell ref="G84:K84"/>
    <mergeCell ref="B85:C85"/>
    <mergeCell ref="G85:K85"/>
    <mergeCell ref="B86:C86"/>
    <mergeCell ref="G86:K86"/>
    <mergeCell ref="B94:D94"/>
    <mergeCell ref="F94:H94"/>
    <mergeCell ref="B96:I96"/>
    <mergeCell ref="B103:D103"/>
    <mergeCell ref="F103:H103"/>
    <mergeCell ref="B105:I105"/>
    <mergeCell ref="B91:D91"/>
    <mergeCell ref="G91:K91"/>
    <mergeCell ref="B92:D92"/>
    <mergeCell ref="G92:K92"/>
    <mergeCell ref="B93:D93"/>
    <mergeCell ref="G93:K93"/>
    <mergeCell ref="B141:D141"/>
    <mergeCell ref="B142:D142"/>
    <mergeCell ref="B143:D143"/>
    <mergeCell ref="B114:L114"/>
    <mergeCell ref="B115:E115"/>
    <mergeCell ref="B117:H117"/>
    <mergeCell ref="B119:H119"/>
    <mergeCell ref="B121:H121"/>
    <mergeCell ref="B108:D108"/>
    <mergeCell ref="B109:D109"/>
    <mergeCell ref="B110:D110"/>
    <mergeCell ref="B111:D111"/>
    <mergeCell ref="F111:H111"/>
    <mergeCell ref="B113:I113"/>
    <mergeCell ref="B189:G189"/>
    <mergeCell ref="B116:G116"/>
    <mergeCell ref="B185:E185"/>
    <mergeCell ref="B167:E167"/>
    <mergeCell ref="B169:D169"/>
    <mergeCell ref="B181:E181"/>
    <mergeCell ref="B182:D182"/>
    <mergeCell ref="B183:D183"/>
    <mergeCell ref="B184:D184"/>
    <mergeCell ref="B152:D152"/>
    <mergeCell ref="B162:E162"/>
    <mergeCell ref="B163:D163"/>
    <mergeCell ref="B164:D164"/>
    <mergeCell ref="B165:D165"/>
    <mergeCell ref="B166:D166"/>
    <mergeCell ref="B145:E145"/>
    <mergeCell ref="B146:D146"/>
    <mergeCell ref="B147:D147"/>
    <mergeCell ref="B148:D148"/>
    <mergeCell ref="B149:D149"/>
    <mergeCell ref="B150:E150"/>
    <mergeCell ref="B123:H123"/>
    <mergeCell ref="B124:H124"/>
    <mergeCell ref="B140:D140"/>
  </mergeCells>
  <pageMargins left="0.25" right="0.25" top="0.25" bottom="0.25" header="0.25" footer="0.25"/>
  <pageSetup scale="68" fitToHeight="0" orientation="portrait" r:id="rId1"/>
  <rowBreaks count="2" manualBreakCount="2">
    <brk id="60" max="11" man="1"/>
    <brk id="127" max="11" man="1"/>
  </rowBreaks>
  <colBreaks count="2" manualBreakCount="2">
    <brk id="10" max="205" man="1"/>
    <brk id="11" max="20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1B05-34FC-496E-A08D-59217BA5D241}">
  <sheetPr>
    <pageSetUpPr fitToPage="1"/>
  </sheetPr>
  <dimension ref="A1:V302"/>
  <sheetViews>
    <sheetView topLeftCell="A120" zoomScaleNormal="100" workbookViewId="0">
      <selection activeCell="C85" sqref="C85"/>
    </sheetView>
  </sheetViews>
  <sheetFormatPr defaultRowHeight="15" x14ac:dyDescent="0.25"/>
  <cols>
    <col min="1" max="5" width="10.7109375" style="1113" customWidth="1"/>
    <col min="6" max="6" width="0.85546875" style="1113" customWidth="1"/>
    <col min="7" max="11" width="10.7109375" style="1113" customWidth="1"/>
    <col min="12" max="12" width="5.7109375" style="1113" customWidth="1"/>
    <col min="13" max="16" width="10.7109375" style="1113" customWidth="1"/>
    <col min="17" max="16384" width="9.140625" style="1113"/>
  </cols>
  <sheetData>
    <row r="1" spans="1:11" ht="18.75" x14ac:dyDescent="0.3">
      <c r="A1" s="164"/>
      <c r="B1" s="164"/>
      <c r="C1" s="166"/>
      <c r="D1" s="166"/>
      <c r="E1" s="167" t="s">
        <v>152</v>
      </c>
    </row>
    <row r="3" spans="1:11" ht="19.5" thickBot="1" x14ac:dyDescent="0.35">
      <c r="A3" s="164" t="s">
        <v>59</v>
      </c>
      <c r="B3" s="164"/>
      <c r="C3" s="2588" t="str">
        <f>This_Month</f>
        <v>August</v>
      </c>
      <c r="D3" s="2588"/>
      <c r="E3" s="2588"/>
      <c r="F3" s="18"/>
      <c r="G3" s="168">
        <v>2019</v>
      </c>
      <c r="H3" s="168"/>
      <c r="K3" s="162"/>
    </row>
    <row r="4" spans="1:11" ht="19.5" thickBot="1" x14ac:dyDescent="0.35">
      <c r="A4" s="164"/>
      <c r="B4" s="164"/>
      <c r="C4" s="171"/>
      <c r="D4" s="166"/>
      <c r="E4" s="166"/>
      <c r="F4" s="18"/>
      <c r="G4" s="168"/>
      <c r="H4" s="168"/>
      <c r="K4" s="162"/>
    </row>
    <row r="5" spans="1:11" ht="16.5" thickBot="1" x14ac:dyDescent="0.3">
      <c r="A5" s="172" t="s">
        <v>201</v>
      </c>
      <c r="B5" s="173"/>
      <c r="C5" s="173"/>
      <c r="D5" s="375">
        <f>D60</f>
        <v>43694</v>
      </c>
      <c r="E5" s="173"/>
      <c r="F5" s="173"/>
      <c r="G5" s="492"/>
      <c r="H5" s="492"/>
      <c r="I5" s="1162" t="s">
        <v>203</v>
      </c>
      <c r="J5" s="174">
        <f>K60</f>
        <v>1425.63</v>
      </c>
      <c r="K5" s="162"/>
    </row>
    <row r="6" spans="1:11" ht="19.5" thickBot="1" x14ac:dyDescent="0.3">
      <c r="A6" s="494" t="s">
        <v>158</v>
      </c>
      <c r="B6" s="503"/>
      <c r="C6" s="495"/>
      <c r="D6" s="496" t="s">
        <v>86</v>
      </c>
      <c r="E6" s="497">
        <f>D71</f>
        <v>258.60000000000002</v>
      </c>
      <c r="F6" s="175"/>
      <c r="G6" s="176"/>
      <c r="H6" s="176"/>
      <c r="I6" s="177"/>
      <c r="K6" s="162"/>
    </row>
    <row r="7" spans="1:11" ht="16.5" thickBot="1" x14ac:dyDescent="0.3">
      <c r="A7" s="172" t="s">
        <v>159</v>
      </c>
      <c r="B7" s="173"/>
      <c r="C7" s="173"/>
      <c r="D7" s="173"/>
      <c r="E7" s="173"/>
      <c r="F7" s="173"/>
      <c r="G7" s="205"/>
      <c r="H7" s="205"/>
      <c r="I7" s="1111"/>
      <c r="J7" s="174">
        <f>J5-E6</f>
        <v>1167.0300000000002</v>
      </c>
      <c r="K7" s="162"/>
    </row>
    <row r="8" spans="1:11" x14ac:dyDescent="0.25">
      <c r="A8" s="178" t="s">
        <v>219</v>
      </c>
      <c r="B8" s="179"/>
      <c r="C8" s="179"/>
      <c r="D8" s="180"/>
      <c r="E8" s="181"/>
      <c r="F8" s="177"/>
      <c r="G8" s="182"/>
      <c r="H8" s="182"/>
      <c r="I8" s="177"/>
      <c r="J8" s="177"/>
      <c r="K8" s="183"/>
    </row>
    <row r="9" spans="1:11" x14ac:dyDescent="0.25">
      <c r="A9" s="184" t="s">
        <v>97</v>
      </c>
      <c r="B9" s="197"/>
      <c r="C9" s="177"/>
      <c r="D9" s="185">
        <f>C94</f>
        <v>337.84000000000003</v>
      </c>
      <c r="E9" s="181"/>
      <c r="F9" s="177"/>
      <c r="G9" s="182"/>
      <c r="H9" s="182"/>
      <c r="I9" s="177"/>
      <c r="J9" s="177"/>
      <c r="K9" s="183"/>
    </row>
    <row r="10" spans="1:11" ht="15.75" thickBot="1" x14ac:dyDescent="0.3">
      <c r="A10" s="184" t="s">
        <v>98</v>
      </c>
      <c r="B10" s="197"/>
      <c r="C10" s="177"/>
      <c r="D10" s="185">
        <f>D95</f>
        <v>168.82</v>
      </c>
      <c r="E10" s="181"/>
      <c r="F10" s="177"/>
      <c r="G10" s="182"/>
      <c r="H10" s="182"/>
      <c r="I10" s="177"/>
      <c r="J10" s="177"/>
      <c r="K10" s="183"/>
    </row>
    <row r="11" spans="1:11" ht="16.5" thickBot="1" x14ac:dyDescent="0.3">
      <c r="A11" s="188" t="s">
        <v>218</v>
      </c>
      <c r="B11" s="189"/>
      <c r="C11" s="189"/>
      <c r="D11" s="190" t="s">
        <v>85</v>
      </c>
      <c r="E11" s="191">
        <f>E96</f>
        <v>506.65999999999997</v>
      </c>
      <c r="F11" s="177"/>
      <c r="G11" s="182"/>
      <c r="H11" s="182"/>
      <c r="I11" s="177"/>
      <c r="J11" s="177"/>
      <c r="K11" s="183"/>
    </row>
    <row r="12" spans="1:11" x14ac:dyDescent="0.25">
      <c r="A12" s="498" t="s">
        <v>160</v>
      </c>
      <c r="B12" s="504"/>
      <c r="C12" s="475"/>
      <c r="D12" s="476"/>
      <c r="E12" s="181"/>
      <c r="F12" s="177"/>
      <c r="G12" s="182"/>
      <c r="H12" s="182"/>
      <c r="I12" s="177"/>
      <c r="J12" s="177"/>
      <c r="K12" s="183"/>
    </row>
    <row r="13" spans="1:11" x14ac:dyDescent="0.25">
      <c r="A13" s="374" t="s">
        <v>45</v>
      </c>
      <c r="B13" s="505"/>
      <c r="C13" s="177"/>
      <c r="D13" s="185">
        <f>H153+H180</f>
        <v>294.09000000000003</v>
      </c>
      <c r="E13" s="181"/>
      <c r="F13" s="177"/>
      <c r="G13" s="182"/>
      <c r="H13" s="182"/>
      <c r="I13" s="177"/>
      <c r="J13" s="177"/>
      <c r="K13" s="183"/>
    </row>
    <row r="14" spans="1:11" x14ac:dyDescent="0.25">
      <c r="A14" s="373" t="s">
        <v>155</v>
      </c>
      <c r="B14" s="506"/>
      <c r="C14" s="179"/>
      <c r="D14" s="185">
        <f>I153</f>
        <v>34.44</v>
      </c>
      <c r="E14" s="181"/>
      <c r="F14" s="177"/>
      <c r="G14" s="182"/>
      <c r="H14" s="182"/>
      <c r="I14" s="177"/>
      <c r="J14" s="177"/>
      <c r="K14" s="183"/>
    </row>
    <row r="15" spans="1:11" x14ac:dyDescent="0.25">
      <c r="A15" s="372" t="s">
        <v>56</v>
      </c>
      <c r="B15" s="507"/>
      <c r="C15" s="371"/>
      <c r="D15" s="185">
        <f>I180</f>
        <v>0</v>
      </c>
      <c r="E15" s="181"/>
      <c r="F15" s="177"/>
      <c r="G15" s="182"/>
      <c r="H15" s="182"/>
      <c r="I15" s="177"/>
      <c r="J15" s="177"/>
      <c r="K15" s="183"/>
    </row>
    <row r="16" spans="1:11" x14ac:dyDescent="0.25">
      <c r="A16" s="370" t="s">
        <v>210</v>
      </c>
      <c r="B16" s="508"/>
      <c r="C16" s="369"/>
      <c r="D16" s="185">
        <f>D258</f>
        <v>243.48</v>
      </c>
      <c r="E16" s="181"/>
      <c r="F16" s="177"/>
      <c r="G16" s="182"/>
      <c r="H16" s="182"/>
      <c r="I16" s="177"/>
      <c r="J16" s="177"/>
      <c r="K16" s="183"/>
    </row>
    <row r="17" spans="1:11" x14ac:dyDescent="0.25">
      <c r="A17" s="368" t="s">
        <v>156</v>
      </c>
      <c r="B17" s="509"/>
      <c r="C17" s="367"/>
      <c r="D17" s="185">
        <f>D229</f>
        <v>25</v>
      </c>
      <c r="E17" s="181"/>
      <c r="F17" s="177"/>
      <c r="G17" s="182"/>
      <c r="H17" s="182"/>
      <c r="I17" s="177"/>
      <c r="J17" s="177"/>
      <c r="K17" s="183"/>
    </row>
    <row r="18" spans="1:11" ht="15.75" thickBot="1" x14ac:dyDescent="0.3">
      <c r="A18" s="366" t="s">
        <v>157</v>
      </c>
      <c r="B18" s="510"/>
      <c r="C18" s="365"/>
      <c r="D18" s="186">
        <f>D243</f>
        <v>0</v>
      </c>
      <c r="E18" s="181"/>
      <c r="F18" s="177"/>
      <c r="G18" s="187"/>
      <c r="H18" s="187"/>
      <c r="I18" s="177"/>
      <c r="J18" s="177"/>
      <c r="K18" s="183"/>
    </row>
    <row r="19" spans="1:11" ht="16.5" thickBot="1" x14ac:dyDescent="0.3">
      <c r="A19" s="192" t="s">
        <v>161</v>
      </c>
      <c r="B19" s="193"/>
      <c r="C19" s="193"/>
      <c r="D19" s="194" t="s">
        <v>86</v>
      </c>
      <c r="E19" s="174">
        <f>SUM(D13:D18)</f>
        <v>597.01</v>
      </c>
      <c r="F19" s="177"/>
      <c r="G19" s="182"/>
      <c r="H19" s="182"/>
      <c r="I19" s="177"/>
      <c r="J19" s="177"/>
      <c r="K19" s="183"/>
    </row>
    <row r="20" spans="1:11" ht="16.5" thickBot="1" x14ac:dyDescent="0.3">
      <c r="G20" s="201"/>
      <c r="H20" s="201"/>
      <c r="K20" s="183"/>
    </row>
    <row r="21" spans="1:11" ht="16.5" thickBot="1" x14ac:dyDescent="0.3">
      <c r="A21" s="172" t="s">
        <v>102</v>
      </c>
      <c r="B21" s="173"/>
      <c r="C21" s="173"/>
      <c r="D21" s="195"/>
      <c r="E21" s="173"/>
      <c r="F21" s="173"/>
      <c r="G21" s="205"/>
      <c r="H21" s="205"/>
      <c r="I21" s="1110"/>
      <c r="J21" s="191">
        <f>J7+E11-E19</f>
        <v>1076.68</v>
      </c>
      <c r="K21" s="183"/>
    </row>
    <row r="22" spans="1:11" ht="16.5" thickBot="1" x14ac:dyDescent="0.3">
      <c r="J22" s="201"/>
      <c r="K22" s="183"/>
    </row>
    <row r="23" spans="1:11" ht="16.5" thickBot="1" x14ac:dyDescent="0.3">
      <c r="A23" s="478" t="s">
        <v>252</v>
      </c>
      <c r="B23" s="511"/>
      <c r="C23" s="477"/>
      <c r="D23" s="500"/>
      <c r="E23" s="499">
        <f>D198</f>
        <v>44.75</v>
      </c>
      <c r="G23" s="201"/>
      <c r="H23" s="201"/>
      <c r="K23" s="183"/>
    </row>
    <row r="24" spans="1:11" ht="16.5" thickBot="1" x14ac:dyDescent="0.3">
      <c r="A24" s="364" t="s">
        <v>267</v>
      </c>
      <c r="B24" s="512"/>
      <c r="C24" s="363"/>
      <c r="D24" s="501"/>
      <c r="E24" s="502">
        <f>D237</f>
        <v>0</v>
      </c>
      <c r="G24" s="201"/>
      <c r="H24" s="201"/>
      <c r="K24" s="183"/>
    </row>
    <row r="25" spans="1:11" ht="15.75" x14ac:dyDescent="0.25">
      <c r="G25" s="201"/>
      <c r="H25" s="201"/>
      <c r="K25" s="183"/>
    </row>
    <row r="26" spans="1:11" ht="16.5" thickBot="1" x14ac:dyDescent="0.3">
      <c r="A26" s="258" t="s">
        <v>258</v>
      </c>
      <c r="B26" s="258"/>
      <c r="E26" s="1169"/>
      <c r="G26" s="151"/>
      <c r="H26" s="151"/>
      <c r="K26" s="183"/>
    </row>
    <row r="27" spans="1:11" ht="15.75" thickBot="1" x14ac:dyDescent="0.3">
      <c r="A27" s="582" t="s">
        <v>68</v>
      </c>
      <c r="B27" s="401"/>
      <c r="C27" s="94" t="s">
        <v>58</v>
      </c>
      <c r="D27" s="402" t="s">
        <v>126</v>
      </c>
      <c r="E27" s="403" t="s">
        <v>127</v>
      </c>
      <c r="G27" s="611" t="s">
        <v>243</v>
      </c>
      <c r="H27" s="610" t="s">
        <v>308</v>
      </c>
      <c r="I27" s="618" t="s">
        <v>309</v>
      </c>
      <c r="J27" s="612"/>
    </row>
    <row r="28" spans="1:11" x14ac:dyDescent="0.25">
      <c r="A28" s="399" t="s">
        <v>155</v>
      </c>
      <c r="B28" s="513"/>
      <c r="C28" s="79">
        <v>935</v>
      </c>
      <c r="D28" s="400">
        <f>D101</f>
        <v>689</v>
      </c>
      <c r="E28" s="411">
        <f>D159</f>
        <v>654.55999999999995</v>
      </c>
      <c r="G28" s="613">
        <f>C28-E28</f>
        <v>280.44000000000005</v>
      </c>
      <c r="H28" s="614">
        <f>E28/C28</f>
        <v>0.70006417112299457</v>
      </c>
      <c r="I28" s="612" t="s">
        <v>357</v>
      </c>
    </row>
    <row r="29" spans="1:11" x14ac:dyDescent="0.25">
      <c r="A29" s="306" t="s">
        <v>56</v>
      </c>
      <c r="B29" s="514"/>
      <c r="C29" s="79">
        <v>700</v>
      </c>
      <c r="D29" s="398">
        <f>D102</f>
        <v>152.5</v>
      </c>
      <c r="E29" s="412">
        <f>D186</f>
        <v>152.5</v>
      </c>
      <c r="G29" s="615">
        <f>C29-E29</f>
        <v>547.5</v>
      </c>
      <c r="H29" s="614">
        <f>E29/C29</f>
        <v>0.21785714285714286</v>
      </c>
      <c r="I29" s="612" t="s">
        <v>355</v>
      </c>
      <c r="J29" s="151"/>
    </row>
    <row r="30" spans="1:11" ht="15.75" thickBot="1" x14ac:dyDescent="0.3">
      <c r="A30" s="404" t="s">
        <v>57</v>
      </c>
      <c r="B30" s="515"/>
      <c r="C30" s="405">
        <v>250</v>
      </c>
      <c r="D30" s="406">
        <f>D103</f>
        <v>0</v>
      </c>
      <c r="E30" s="413">
        <f>D205</f>
        <v>0</v>
      </c>
      <c r="G30" s="616">
        <f>C30-E30</f>
        <v>250</v>
      </c>
      <c r="H30" s="617">
        <f>E30/C30</f>
        <v>0</v>
      </c>
      <c r="I30" s="612" t="s">
        <v>356</v>
      </c>
      <c r="J30" s="151"/>
    </row>
    <row r="31" spans="1:11" ht="15.75" thickBot="1" x14ac:dyDescent="0.3">
      <c r="A31" s="407" t="s">
        <v>60</v>
      </c>
      <c r="B31" s="516"/>
      <c r="C31" s="408">
        <f>SUM(C28:C30)</f>
        <v>1885</v>
      </c>
      <c r="D31" s="409">
        <f>SUM(D28:D30)</f>
        <v>841.5</v>
      </c>
      <c r="E31" s="410">
        <f>SUM(E28:E30)</f>
        <v>807.06</v>
      </c>
      <c r="G31" s="43">
        <f>C31-E31</f>
        <v>1077.94</v>
      </c>
      <c r="H31" s="11"/>
      <c r="I31" s="612"/>
    </row>
    <row r="32" spans="1:11" ht="5.0999999999999996" customHeight="1" thickBot="1" x14ac:dyDescent="0.35">
      <c r="A32" s="1129"/>
      <c r="B32" s="1129"/>
      <c r="E32" s="1169"/>
      <c r="G32" s="151"/>
      <c r="H32" s="151"/>
    </row>
    <row r="33" spans="1:11" ht="15.75" thickBot="1" x14ac:dyDescent="0.3">
      <c r="A33" s="421" t="s">
        <v>82</v>
      </c>
      <c r="B33" s="517"/>
      <c r="C33" s="422"/>
      <c r="D33" s="418" t="s">
        <v>126</v>
      </c>
      <c r="E33" s="155" t="s">
        <v>127</v>
      </c>
    </row>
    <row r="34" spans="1:11" x14ac:dyDescent="0.25">
      <c r="A34" s="423" t="s">
        <v>214</v>
      </c>
      <c r="B34" s="518"/>
      <c r="C34" s="424"/>
      <c r="D34" s="419">
        <v>195.73</v>
      </c>
      <c r="E34" s="61">
        <f>D259</f>
        <v>270.61999999999989</v>
      </c>
      <c r="F34" s="151"/>
    </row>
    <row r="35" spans="1:11" x14ac:dyDescent="0.25">
      <c r="A35" s="425" t="s">
        <v>69</v>
      </c>
      <c r="B35" s="519"/>
      <c r="C35" s="430"/>
      <c r="D35" s="417">
        <v>175</v>
      </c>
      <c r="E35" s="32">
        <f>D230</f>
        <v>0</v>
      </c>
      <c r="F35" s="151"/>
      <c r="J35" s="183"/>
    </row>
    <row r="36" spans="1:11" ht="15.75" thickBot="1" x14ac:dyDescent="0.3">
      <c r="A36" s="426" t="s">
        <v>46</v>
      </c>
      <c r="B36" s="520"/>
      <c r="C36" s="427"/>
      <c r="D36" s="420">
        <v>68.989999999999995</v>
      </c>
      <c r="E36" s="37">
        <f>D244</f>
        <v>0</v>
      </c>
      <c r="K36" s="183"/>
    </row>
    <row r="37" spans="1:11" ht="15.75" thickBot="1" x14ac:dyDescent="0.3">
      <c r="A37" s="428" t="s">
        <v>70</v>
      </c>
      <c r="B37" s="521"/>
      <c r="C37" s="429"/>
      <c r="D37" s="93">
        <f>SUM(D34:D36)</f>
        <v>439.72</v>
      </c>
      <c r="E37" s="33">
        <f>SUM(E34:E36)</f>
        <v>270.61999999999989</v>
      </c>
      <c r="K37" s="183"/>
    </row>
    <row r="38" spans="1:11" ht="15.75" thickBot="1" x14ac:dyDescent="0.3">
      <c r="A38" s="1134"/>
      <c r="B38" s="1134"/>
      <c r="C38" s="10"/>
      <c r="D38" s="10"/>
      <c r="E38" s="11"/>
      <c r="K38" s="183"/>
    </row>
    <row r="39" spans="1:11" ht="16.5" thickBot="1" x14ac:dyDescent="0.3">
      <c r="A39" s="487" t="s">
        <v>131</v>
      </c>
      <c r="B39" s="522"/>
      <c r="C39" s="488"/>
      <c r="D39" s="489"/>
      <c r="E39" s="489"/>
      <c r="F39" s="490"/>
      <c r="G39" s="491"/>
      <c r="H39" s="491"/>
      <c r="I39" s="362" t="s">
        <v>200</v>
      </c>
      <c r="J39" s="361" t="s">
        <v>199</v>
      </c>
      <c r="K39" s="183"/>
    </row>
    <row r="40" spans="1:11" ht="15.75" thickBot="1" x14ac:dyDescent="0.3">
      <c r="A40" s="197"/>
      <c r="B40" s="197"/>
      <c r="C40" s="177"/>
      <c r="F40" s="177"/>
      <c r="G40" s="196"/>
      <c r="H40" s="196"/>
      <c r="I40" s="198">
        <f>C31+E37</f>
        <v>2155.62</v>
      </c>
      <c r="J40" s="199">
        <f>E31+E37</f>
        <v>1077.6799999999998</v>
      </c>
      <c r="K40" s="183"/>
    </row>
    <row r="42" spans="1:11" ht="16.5" thickBot="1" x14ac:dyDescent="0.3">
      <c r="A42" s="200"/>
      <c r="B42" s="200"/>
      <c r="C42" s="200"/>
      <c r="D42" s="200"/>
      <c r="E42" s="200"/>
      <c r="F42" s="200"/>
      <c r="G42" s="177"/>
      <c r="H42" s="177"/>
      <c r="I42" s="201"/>
      <c r="J42" s="177"/>
      <c r="K42" s="183"/>
    </row>
    <row r="43" spans="1:11" ht="16.5" thickBot="1" x14ac:dyDescent="0.3">
      <c r="A43" s="172" t="s">
        <v>299</v>
      </c>
      <c r="B43" s="173"/>
      <c r="C43" s="173"/>
      <c r="D43" s="202"/>
      <c r="E43" s="173"/>
      <c r="F43" s="173"/>
      <c r="G43" s="205"/>
      <c r="H43" s="205"/>
      <c r="I43" s="1111"/>
      <c r="J43" s="191">
        <f>J246</f>
        <v>-0.99999999999963052</v>
      </c>
      <c r="K43" s="203"/>
    </row>
    <row r="44" spans="1:11" x14ac:dyDescent="0.25">
      <c r="A44" s="51" t="s">
        <v>162</v>
      </c>
      <c r="B44" s="51"/>
      <c r="C44" s="1180"/>
      <c r="D44" s="1169"/>
      <c r="E44" s="11"/>
    </row>
    <row r="47" spans="1:11" x14ac:dyDescent="0.25">
      <c r="A47" s="1113" t="s">
        <v>208</v>
      </c>
    </row>
    <row r="48" spans="1:11" ht="3.95" customHeight="1" x14ac:dyDescent="0.25"/>
    <row r="49" spans="1:14" x14ac:dyDescent="0.25">
      <c r="A49" s="1113" t="s">
        <v>207</v>
      </c>
    </row>
    <row r="50" spans="1:14" x14ac:dyDescent="0.25">
      <c r="A50" s="1113" t="s">
        <v>555</v>
      </c>
    </row>
    <row r="54" spans="1:14" ht="18.75" x14ac:dyDescent="0.3">
      <c r="E54" s="380" t="s">
        <v>144</v>
      </c>
      <c r="I54" s="18"/>
      <c r="J54" s="2519" t="s">
        <v>556</v>
      </c>
      <c r="K54" s="2519"/>
    </row>
    <row r="55" spans="1:14" x14ac:dyDescent="0.25">
      <c r="A55" s="377"/>
      <c r="B55" s="1013"/>
      <c r="C55" s="11"/>
      <c r="D55" s="1169"/>
      <c r="E55" s="1169"/>
      <c r="J55" s="1169"/>
    </row>
    <row r="56" spans="1:14" ht="19.5" thickBot="1" x14ac:dyDescent="0.35">
      <c r="A56" s="164" t="s">
        <v>59</v>
      </c>
      <c r="B56" s="164"/>
      <c r="C56" s="2589" t="s">
        <v>562</v>
      </c>
      <c r="D56" s="2589"/>
      <c r="E56" s="2589"/>
      <c r="F56" s="18"/>
      <c r="G56" s="168">
        <v>2019</v>
      </c>
      <c r="H56" s="168"/>
      <c r="J56" s="1169"/>
    </row>
    <row r="57" spans="1:14" x14ac:dyDescent="0.25">
      <c r="J57" s="1169"/>
    </row>
    <row r="58" spans="1:14" ht="15.75" x14ac:dyDescent="0.25">
      <c r="A58" s="258" t="s">
        <v>64</v>
      </c>
      <c r="B58" s="258"/>
      <c r="C58" s="11"/>
      <c r="D58" s="1169"/>
      <c r="E58" s="1169"/>
      <c r="J58" s="1169"/>
    </row>
    <row r="59" spans="1:14" ht="8.1" customHeight="1" thickBot="1" x14ac:dyDescent="0.35">
      <c r="A59" s="1129"/>
      <c r="B59" s="1129"/>
      <c r="C59" s="11"/>
      <c r="D59" s="1169"/>
      <c r="E59" s="1169"/>
      <c r="J59" s="1169"/>
    </row>
    <row r="60" spans="1:14" ht="15.75" thickBot="1" x14ac:dyDescent="0.3">
      <c r="A60" s="1160" t="s">
        <v>198</v>
      </c>
      <c r="B60" s="1161"/>
      <c r="C60" s="1110"/>
      <c r="D60" s="359">
        <v>43694</v>
      </c>
      <c r="E60" s="358"/>
      <c r="F60" s="1110"/>
      <c r="G60" s="1110"/>
      <c r="H60" s="1110"/>
      <c r="I60" s="1110"/>
      <c r="J60" s="357" t="s">
        <v>203</v>
      </c>
      <c r="K60" s="356">
        <v>1425.63</v>
      </c>
    </row>
    <row r="61" spans="1:14" ht="8.1" customHeight="1" thickBot="1" x14ac:dyDescent="0.3">
      <c r="K61" s="162"/>
    </row>
    <row r="62" spans="1:14" ht="20.100000000000001" customHeight="1" thickBot="1" x14ac:dyDescent="0.3">
      <c r="A62" s="1115" t="s">
        <v>169</v>
      </c>
      <c r="B62" s="1116"/>
      <c r="C62" s="1116"/>
      <c r="D62" s="73" t="s">
        <v>17</v>
      </c>
      <c r="E62" s="207" t="s">
        <v>99</v>
      </c>
      <c r="G62" s="2584" t="s">
        <v>554</v>
      </c>
      <c r="H62" s="2585"/>
      <c r="I62" s="2585"/>
      <c r="J62" s="2586"/>
      <c r="K62" s="162"/>
    </row>
    <row r="63" spans="1:14" ht="15.75" thickBot="1" x14ac:dyDescent="0.3">
      <c r="A63" s="1178" t="s">
        <v>481</v>
      </c>
      <c r="B63" s="605"/>
      <c r="C63" s="60"/>
      <c r="D63" s="233">
        <v>5</v>
      </c>
      <c r="E63" s="355" t="s">
        <v>223</v>
      </c>
      <c r="G63" s="1115" t="s">
        <v>63</v>
      </c>
      <c r="H63" s="1116"/>
      <c r="I63" s="558" t="s">
        <v>17</v>
      </c>
      <c r="J63" s="271" t="s">
        <v>61</v>
      </c>
      <c r="K63" s="162"/>
      <c r="N63" s="1163"/>
    </row>
    <row r="64" spans="1:14" x14ac:dyDescent="0.25">
      <c r="A64" s="1121" t="s">
        <v>682</v>
      </c>
      <c r="B64" s="1124"/>
      <c r="C64" s="1068"/>
      <c r="D64" s="211">
        <v>5</v>
      </c>
      <c r="E64" s="354" t="s">
        <v>225</v>
      </c>
      <c r="G64" s="1178"/>
      <c r="H64" s="60"/>
      <c r="I64" s="228"/>
      <c r="J64" s="231"/>
      <c r="K64" s="162"/>
    </row>
    <row r="65" spans="1:11" x14ac:dyDescent="0.25">
      <c r="A65" s="1121" t="s">
        <v>683</v>
      </c>
      <c r="B65" s="1124"/>
      <c r="C65" s="1068"/>
      <c r="D65" s="211">
        <v>20</v>
      </c>
      <c r="E65" s="354" t="s">
        <v>478</v>
      </c>
      <c r="G65" s="1121"/>
      <c r="H65" s="1068"/>
      <c r="I65" s="227"/>
      <c r="J65" s="226"/>
      <c r="K65" s="162"/>
    </row>
    <row r="66" spans="1:11" x14ac:dyDescent="0.25">
      <c r="A66" s="1121" t="s">
        <v>684</v>
      </c>
      <c r="B66" s="1124"/>
      <c r="C66" s="1068"/>
      <c r="D66" s="211">
        <v>5</v>
      </c>
      <c r="E66" s="354" t="s">
        <v>479</v>
      </c>
      <c r="G66" s="1121"/>
      <c r="H66" s="1068"/>
      <c r="I66" s="227"/>
      <c r="J66" s="226"/>
      <c r="K66" s="162"/>
    </row>
    <row r="67" spans="1:11" x14ac:dyDescent="0.25">
      <c r="A67" s="1121" t="s">
        <v>685</v>
      </c>
      <c r="B67" s="1124"/>
      <c r="C67" s="1068"/>
      <c r="D67" s="211">
        <v>223.6</v>
      </c>
      <c r="E67" s="354" t="s">
        <v>472</v>
      </c>
      <c r="G67" s="1121"/>
      <c r="H67" s="1068"/>
      <c r="I67" s="227"/>
      <c r="J67" s="226"/>
      <c r="K67" s="162"/>
    </row>
    <row r="68" spans="1:11" x14ac:dyDescent="0.25">
      <c r="A68" s="1121"/>
      <c r="B68" s="1124"/>
      <c r="C68" s="1068"/>
      <c r="D68" s="211"/>
      <c r="E68" s="354"/>
      <c r="G68" s="1121"/>
      <c r="H68" s="1068"/>
      <c r="I68" s="227"/>
      <c r="J68" s="226"/>
      <c r="K68" s="162"/>
    </row>
    <row r="69" spans="1:11" x14ac:dyDescent="0.25">
      <c r="A69" s="1121"/>
      <c r="B69" s="1124"/>
      <c r="C69" s="1068"/>
      <c r="D69" s="211"/>
      <c r="E69" s="354"/>
      <c r="G69" s="1121"/>
      <c r="H69" s="1068"/>
      <c r="I69" s="227"/>
      <c r="J69" s="226"/>
      <c r="K69" s="162"/>
    </row>
    <row r="70" spans="1:11" ht="15.75" thickBot="1" x14ac:dyDescent="0.3">
      <c r="A70" s="1121"/>
      <c r="B70" s="1124"/>
      <c r="C70" s="1068"/>
      <c r="D70" s="211"/>
      <c r="E70" s="354"/>
      <c r="G70" s="1120"/>
      <c r="H70" s="1130"/>
      <c r="I70" s="609"/>
      <c r="J70" s="330"/>
      <c r="K70" s="162"/>
    </row>
    <row r="71" spans="1:11" ht="16.5" thickBot="1" x14ac:dyDescent="0.3">
      <c r="A71" s="353" t="s">
        <v>197</v>
      </c>
      <c r="B71" s="526"/>
      <c r="C71" s="352" t="s">
        <v>86</v>
      </c>
      <c r="D71" s="85">
        <f>SUM(D63:D70)</f>
        <v>258.60000000000002</v>
      </c>
      <c r="E71" s="83"/>
      <c r="K71" s="162"/>
    </row>
    <row r="72" spans="1:11" ht="8.1" customHeight="1" thickBot="1" x14ac:dyDescent="0.3">
      <c r="K72" s="162"/>
    </row>
    <row r="73" spans="1:11" ht="15.75" thickBot="1" x14ac:dyDescent="0.3">
      <c r="A73" s="1109" t="s">
        <v>196</v>
      </c>
      <c r="B73" s="1110"/>
      <c r="C73" s="1110"/>
      <c r="D73" s="1110"/>
      <c r="E73" s="351"/>
      <c r="F73" s="1110"/>
      <c r="G73" s="1110"/>
      <c r="H73" s="1110"/>
      <c r="I73" s="1110"/>
      <c r="J73" s="1111"/>
      <c r="K73" s="33">
        <f>K60-D71</f>
        <v>1167.0300000000002</v>
      </c>
    </row>
    <row r="74" spans="1:11" ht="8.1" customHeight="1" x14ac:dyDescent="0.25">
      <c r="E74" s="1169"/>
      <c r="K74" s="162"/>
    </row>
    <row r="75" spans="1:11" ht="15.95" customHeight="1" x14ac:dyDescent="0.25">
      <c r="A75" s="258" t="s">
        <v>65</v>
      </c>
      <c r="B75" s="258"/>
      <c r="C75" s="160"/>
      <c r="D75" s="1169"/>
      <c r="E75" s="1169"/>
      <c r="K75" s="162"/>
    </row>
    <row r="76" spans="1:11" ht="8.1" customHeight="1" thickBot="1" x14ac:dyDescent="0.35">
      <c r="A76" s="1129"/>
      <c r="B76" s="1129"/>
      <c r="C76" s="24"/>
      <c r="D76" s="1169"/>
      <c r="E76" s="1169"/>
      <c r="K76" s="162"/>
    </row>
    <row r="77" spans="1:11" ht="15.75" thickBot="1" x14ac:dyDescent="0.3">
      <c r="A77" s="2561" t="s">
        <v>4</v>
      </c>
      <c r="B77" s="2562"/>
      <c r="C77" s="999" t="s">
        <v>100</v>
      </c>
      <c r="D77" s="1000" t="s">
        <v>49</v>
      </c>
      <c r="E77" s="1001" t="s">
        <v>16</v>
      </c>
      <c r="K77" s="162"/>
    </row>
    <row r="78" spans="1:11" x14ac:dyDescent="0.25">
      <c r="A78" s="2563" t="s">
        <v>5</v>
      </c>
      <c r="B78" s="2564"/>
      <c r="C78" s="233">
        <v>49.91</v>
      </c>
      <c r="D78" s="233">
        <v>12.78</v>
      </c>
      <c r="E78" s="34">
        <f t="shared" ref="E78:E91" si="0">SUM(C78:D78)</f>
        <v>62.69</v>
      </c>
      <c r="K78" s="162"/>
    </row>
    <row r="79" spans="1:11" x14ac:dyDescent="0.25">
      <c r="A79" s="2549" t="s">
        <v>536</v>
      </c>
      <c r="B79" s="2550"/>
      <c r="C79" s="211">
        <v>14.87</v>
      </c>
      <c r="D79" s="211">
        <v>25.88</v>
      </c>
      <c r="E79" s="34">
        <f t="shared" si="0"/>
        <v>40.75</v>
      </c>
      <c r="K79" s="162"/>
    </row>
    <row r="80" spans="1:11" x14ac:dyDescent="0.25">
      <c r="A80" s="2549" t="s">
        <v>490</v>
      </c>
      <c r="B80" s="2550"/>
      <c r="C80" s="211">
        <v>8.3000000000000007</v>
      </c>
      <c r="D80" s="211"/>
      <c r="E80" s="34">
        <f t="shared" si="0"/>
        <v>8.3000000000000007</v>
      </c>
      <c r="K80" s="162"/>
    </row>
    <row r="81" spans="1:11" x14ac:dyDescent="0.25">
      <c r="A81" s="2549" t="s">
        <v>8</v>
      </c>
      <c r="B81" s="2550"/>
      <c r="C81" s="211">
        <v>36.1</v>
      </c>
      <c r="D81" s="211">
        <v>18.920000000000002</v>
      </c>
      <c r="E81" s="34">
        <f t="shared" si="0"/>
        <v>55.02</v>
      </c>
      <c r="K81" s="162"/>
    </row>
    <row r="82" spans="1:11" x14ac:dyDescent="0.25">
      <c r="A82" s="2549" t="s">
        <v>7</v>
      </c>
      <c r="B82" s="2550"/>
      <c r="C82" s="211"/>
      <c r="D82" s="211">
        <v>53.12</v>
      </c>
      <c r="E82" s="34">
        <f t="shared" si="0"/>
        <v>53.12</v>
      </c>
      <c r="K82" s="162"/>
    </row>
    <row r="83" spans="1:11" x14ac:dyDescent="0.25">
      <c r="A83" s="2549" t="s">
        <v>50</v>
      </c>
      <c r="B83" s="2550"/>
      <c r="C83" s="211"/>
      <c r="D83" s="211"/>
      <c r="E83" s="34">
        <f t="shared" si="0"/>
        <v>0</v>
      </c>
      <c r="K83" s="162"/>
    </row>
    <row r="84" spans="1:11" x14ac:dyDescent="0.25">
      <c r="A84" s="2549" t="s">
        <v>11</v>
      </c>
      <c r="B84" s="2550"/>
      <c r="C84" s="211">
        <v>3.6</v>
      </c>
      <c r="D84" s="211">
        <v>17.78</v>
      </c>
      <c r="E84" s="34">
        <f t="shared" si="0"/>
        <v>21.380000000000003</v>
      </c>
      <c r="K84" s="162"/>
    </row>
    <row r="85" spans="1:11" ht="15.75" thickBot="1" x14ac:dyDescent="0.3">
      <c r="A85" s="2549" t="s">
        <v>491</v>
      </c>
      <c r="B85" s="2550"/>
      <c r="C85" s="211">
        <v>3.9</v>
      </c>
      <c r="D85" s="211">
        <v>11.8</v>
      </c>
      <c r="E85" s="34">
        <f t="shared" si="0"/>
        <v>15.700000000000001</v>
      </c>
      <c r="K85" s="162"/>
    </row>
    <row r="86" spans="1:11" ht="15.75" thickBot="1" x14ac:dyDescent="0.3">
      <c r="A86" s="2549" t="s">
        <v>15</v>
      </c>
      <c r="B86" s="2550"/>
      <c r="C86" s="211">
        <v>94.53</v>
      </c>
      <c r="D86" s="211">
        <v>28.54</v>
      </c>
      <c r="E86" s="34">
        <f t="shared" si="0"/>
        <v>123.07</v>
      </c>
      <c r="G86" s="350" t="s">
        <v>62</v>
      </c>
      <c r="H86" s="1116"/>
      <c r="I86" s="349" t="s">
        <v>100</v>
      </c>
      <c r="J86" s="348" t="s">
        <v>49</v>
      </c>
      <c r="K86" s="162"/>
    </row>
    <row r="87" spans="1:11" x14ac:dyDescent="0.25">
      <c r="A87" s="2549" t="s">
        <v>13</v>
      </c>
      <c r="B87" s="2550"/>
      <c r="C87" s="211"/>
      <c r="D87" s="211"/>
      <c r="E87" s="34">
        <f t="shared" si="0"/>
        <v>0</v>
      </c>
      <c r="G87" s="1166"/>
      <c r="H87" s="1124"/>
      <c r="I87" s="213"/>
      <c r="J87" s="212"/>
      <c r="K87" s="162"/>
    </row>
    <row r="88" spans="1:11" x14ac:dyDescent="0.25">
      <c r="A88" s="2549" t="s">
        <v>9</v>
      </c>
      <c r="B88" s="2550"/>
      <c r="C88" s="211">
        <v>126.63</v>
      </c>
      <c r="D88" s="211"/>
      <c r="E88" s="34">
        <f t="shared" si="0"/>
        <v>126.63</v>
      </c>
      <c r="G88" s="1121"/>
      <c r="H88" s="1124"/>
      <c r="I88" s="213"/>
      <c r="J88" s="212"/>
      <c r="K88" s="162"/>
    </row>
    <row r="89" spans="1:11" x14ac:dyDescent="0.25">
      <c r="A89" s="2549"/>
      <c r="B89" s="2550"/>
      <c r="C89" s="211"/>
      <c r="D89" s="211"/>
      <c r="E89" s="34">
        <f t="shared" si="0"/>
        <v>0</v>
      </c>
      <c r="G89" s="1121"/>
      <c r="H89" s="1124"/>
      <c r="I89" s="213"/>
      <c r="J89" s="212"/>
      <c r="K89" s="162"/>
    </row>
    <row r="90" spans="1:11" x14ac:dyDescent="0.25">
      <c r="A90" s="2549"/>
      <c r="B90" s="2550"/>
      <c r="C90" s="211"/>
      <c r="D90" s="211"/>
      <c r="E90" s="34">
        <f t="shared" si="0"/>
        <v>0</v>
      </c>
      <c r="G90" s="1121"/>
      <c r="H90" s="605"/>
      <c r="I90" s="215"/>
      <c r="J90" s="212"/>
      <c r="K90" s="162"/>
    </row>
    <row r="91" spans="1:11" ht="15.75" thickBot="1" x14ac:dyDescent="0.3">
      <c r="A91" s="2551" t="s">
        <v>67</v>
      </c>
      <c r="B91" s="2552"/>
      <c r="C91" s="234"/>
      <c r="D91" s="234"/>
      <c r="E91" s="34">
        <f t="shared" si="0"/>
        <v>0</v>
      </c>
      <c r="G91" s="438" t="s">
        <v>101</v>
      </c>
      <c r="H91" s="553"/>
      <c r="I91" s="54">
        <f>SUM(I87:I90)</f>
        <v>0</v>
      </c>
      <c r="J91" s="257">
        <f>SUM(J87:J90)</f>
        <v>0</v>
      </c>
      <c r="K91" s="162"/>
    </row>
    <row r="92" spans="1:11" ht="15.75" thickBot="1" x14ac:dyDescent="0.3">
      <c r="A92" s="2553" t="s">
        <v>66</v>
      </c>
      <c r="B92" s="2554"/>
      <c r="C92" s="960">
        <f>SUM(C78:C91)</f>
        <v>337.84000000000003</v>
      </c>
      <c r="D92" s="960">
        <f>SUM(D78:D91)</f>
        <v>168.82</v>
      </c>
      <c r="E92" s="960">
        <f>SUM(E78:E91)</f>
        <v>506.65999999999997</v>
      </c>
    </row>
    <row r="93" spans="1:11" ht="8.1" customHeight="1" thickBot="1" x14ac:dyDescent="0.3">
      <c r="K93" s="162"/>
    </row>
    <row r="94" spans="1:11" ht="15.75" thickBot="1" x14ac:dyDescent="0.3">
      <c r="A94" s="346" t="s">
        <v>91</v>
      </c>
      <c r="B94" s="527"/>
      <c r="C94" s="344">
        <f>C92</f>
        <v>337.84000000000003</v>
      </c>
      <c r="K94" s="162"/>
    </row>
    <row r="95" spans="1:11" ht="15.75" thickBot="1" x14ac:dyDescent="0.3">
      <c r="A95" s="345" t="s">
        <v>90</v>
      </c>
      <c r="B95" s="75"/>
      <c r="C95" s="75"/>
      <c r="D95" s="344">
        <f>D92</f>
        <v>168.82</v>
      </c>
      <c r="E95" s="2555" t="s">
        <v>537</v>
      </c>
      <c r="F95" s="2556"/>
      <c r="G95" s="2556"/>
      <c r="H95" s="2556"/>
      <c r="I95" s="2556"/>
      <c r="J95" s="2556"/>
      <c r="K95" s="2556"/>
    </row>
    <row r="96" spans="1:11" ht="15.75" thickBot="1" x14ac:dyDescent="0.3">
      <c r="A96" s="342" t="s">
        <v>217</v>
      </c>
      <c r="B96" s="341"/>
      <c r="C96" s="341"/>
      <c r="D96" s="341"/>
      <c r="E96" s="219">
        <f>E92</f>
        <v>506.65999999999997</v>
      </c>
      <c r="G96" s="2557"/>
      <c r="H96" s="2509"/>
      <c r="I96" s="2509"/>
      <c r="J96" s="2509"/>
      <c r="K96" s="162"/>
    </row>
    <row r="97" spans="1:21" ht="8.1" customHeight="1" thickBot="1" x14ac:dyDescent="0.3">
      <c r="K97" s="162"/>
    </row>
    <row r="98" spans="1:21" ht="15.75" thickBot="1" x14ac:dyDescent="0.3">
      <c r="A98" s="2543" t="s">
        <v>194</v>
      </c>
      <c r="B98" s="2544"/>
      <c r="C98" s="2544"/>
      <c r="D98" s="2544"/>
      <c r="E98" s="2544"/>
      <c r="F98" s="2544"/>
      <c r="G98" s="2544"/>
      <c r="H98" s="2544"/>
      <c r="I98" s="2544"/>
      <c r="J98" s="2545"/>
      <c r="K98" s="156">
        <f>K73+C94</f>
        <v>1504.8700000000003</v>
      </c>
    </row>
    <row r="99" spans="1:21" ht="5.0999999999999996" customHeight="1" thickBot="1" x14ac:dyDescent="0.3">
      <c r="K99" s="10"/>
    </row>
    <row r="100" spans="1:21" ht="15.75" thickBot="1" x14ac:dyDescent="0.3">
      <c r="A100" s="2580" t="s">
        <v>248</v>
      </c>
      <c r="B100" s="2581"/>
      <c r="C100" s="566" t="s">
        <v>226</v>
      </c>
      <c r="D100" s="563" t="s">
        <v>227</v>
      </c>
      <c r="E100" s="564" t="s">
        <v>230</v>
      </c>
      <c r="G100" s="2575" t="s">
        <v>138</v>
      </c>
      <c r="H100" s="2575"/>
      <c r="I100" s="2575"/>
      <c r="J100" s="2575"/>
      <c r="K100" s="2575"/>
    </row>
    <row r="101" spans="1:21" x14ac:dyDescent="0.25">
      <c r="A101" s="2582" t="s">
        <v>145</v>
      </c>
      <c r="B101" s="2583"/>
      <c r="C101" s="567">
        <v>935</v>
      </c>
      <c r="D101" s="554">
        <v>689</v>
      </c>
      <c r="E101" s="561">
        <f>C101-D101</f>
        <v>246</v>
      </c>
      <c r="F101" s="1169"/>
      <c r="G101" s="2575" t="s">
        <v>139</v>
      </c>
      <c r="H101" s="2575"/>
      <c r="I101" s="2575"/>
      <c r="J101" s="2575"/>
      <c r="K101" s="2575"/>
    </row>
    <row r="102" spans="1:21" x14ac:dyDescent="0.25">
      <c r="A102" s="2572" t="s">
        <v>123</v>
      </c>
      <c r="B102" s="2573"/>
      <c r="C102" s="568">
        <v>700</v>
      </c>
      <c r="D102" s="555">
        <v>152.5</v>
      </c>
      <c r="E102" s="556">
        <f>C102-D102</f>
        <v>547.5</v>
      </c>
      <c r="G102" s="2575" t="s">
        <v>140</v>
      </c>
      <c r="H102" s="2575"/>
      <c r="I102" s="2575"/>
      <c r="J102" s="2575"/>
      <c r="K102" s="2575"/>
    </row>
    <row r="103" spans="1:21" ht="15.75" thickBot="1" x14ac:dyDescent="0.3">
      <c r="A103" s="2576" t="s">
        <v>114</v>
      </c>
      <c r="B103" s="2577"/>
      <c r="C103" s="417">
        <v>250</v>
      </c>
      <c r="D103" s="565">
        <v>0</v>
      </c>
      <c r="E103" s="469">
        <f>C103-D103</f>
        <v>250</v>
      </c>
      <c r="G103" s="2495"/>
      <c r="H103" s="2495"/>
      <c r="I103" s="2495"/>
      <c r="J103" s="2495"/>
      <c r="K103" s="2495"/>
    </row>
    <row r="104" spans="1:21" x14ac:dyDescent="0.25">
      <c r="A104" s="2578" t="s">
        <v>211</v>
      </c>
      <c r="B104" s="2579"/>
      <c r="C104" s="414">
        <f>D104</f>
        <v>300.52999999999997</v>
      </c>
      <c r="D104" s="415">
        <v>300.52999999999997</v>
      </c>
      <c r="E104" s="59" t="s">
        <v>229</v>
      </c>
      <c r="G104" s="2495"/>
      <c r="H104" s="2495"/>
      <c r="I104" s="2495"/>
      <c r="J104" s="2495"/>
      <c r="K104" s="2495"/>
    </row>
    <row r="105" spans="1:21" x14ac:dyDescent="0.25">
      <c r="A105" s="2565" t="s">
        <v>122</v>
      </c>
      <c r="B105" s="2566"/>
      <c r="C105" s="414">
        <f>D105</f>
        <v>25</v>
      </c>
      <c r="D105" s="415">
        <v>25</v>
      </c>
      <c r="E105" s="59" t="s">
        <v>229</v>
      </c>
      <c r="F105" s="1169"/>
      <c r="G105" s="2495"/>
      <c r="H105" s="2495"/>
      <c r="I105" s="2495"/>
      <c r="J105" s="2495"/>
      <c r="K105" s="2495"/>
    </row>
    <row r="106" spans="1:21" ht="15.75" thickBot="1" x14ac:dyDescent="0.3">
      <c r="A106" s="2567" t="s">
        <v>149</v>
      </c>
      <c r="B106" s="2568"/>
      <c r="C106" s="414">
        <f>D106</f>
        <v>0</v>
      </c>
      <c r="D106" s="416">
        <v>0</v>
      </c>
      <c r="E106" s="59" t="s">
        <v>229</v>
      </c>
      <c r="F106" s="1169"/>
      <c r="G106" s="2495"/>
      <c r="H106" s="2495"/>
      <c r="I106" s="2495"/>
      <c r="J106" s="2495"/>
      <c r="K106" s="2495"/>
    </row>
    <row r="107" spans="1:21" ht="15.75" thickBot="1" x14ac:dyDescent="0.3">
      <c r="A107" s="2569" t="s">
        <v>228</v>
      </c>
      <c r="B107" s="2570"/>
      <c r="C107" s="156">
        <f>C101+C102+C103+C104+C105+C106</f>
        <v>2210.5299999999997</v>
      </c>
      <c r="D107" s="33">
        <f>SUM(D101:D106)</f>
        <v>1167.03</v>
      </c>
      <c r="E107" s="11"/>
      <c r="G107" s="2664"/>
      <c r="H107" s="2664"/>
      <c r="I107" s="2664"/>
      <c r="J107" s="2664"/>
      <c r="K107" s="2664"/>
    </row>
    <row r="108" spans="1:21" ht="16.5" thickBot="1" x14ac:dyDescent="0.3">
      <c r="A108" s="2760" t="s">
        <v>192</v>
      </c>
      <c r="B108" s="2761"/>
      <c r="C108" s="2761"/>
      <c r="D108" s="2761"/>
      <c r="E108" s="2761"/>
      <c r="F108" s="2761"/>
      <c r="G108" s="2761"/>
      <c r="H108" s="2761"/>
      <c r="I108" s="2761"/>
      <c r="J108" s="2762"/>
      <c r="K108" s="220">
        <f>K98-D107</f>
        <v>337.84000000000037</v>
      </c>
    </row>
    <row r="109" spans="1:21" ht="18.75" x14ac:dyDescent="0.3">
      <c r="C109" s="11"/>
      <c r="D109" s="11"/>
      <c r="E109" s="1169"/>
      <c r="G109" s="161" t="str">
        <f>IF(K108&lt;1,U109,U110)</f>
        <v xml:space="preserve">    </v>
      </c>
      <c r="H109" s="161"/>
      <c r="K109" s="162" t="s">
        <v>147</v>
      </c>
      <c r="U109" s="1156" t="s">
        <v>193</v>
      </c>
    </row>
    <row r="110" spans="1:21" ht="16.5" thickBot="1" x14ac:dyDescent="0.3">
      <c r="C110" s="11"/>
      <c r="D110" s="11"/>
      <c r="E110" s="380" t="s">
        <v>144</v>
      </c>
      <c r="J110" s="2519" t="s">
        <v>557</v>
      </c>
      <c r="K110" s="2519"/>
      <c r="U110" s="221" t="s">
        <v>164</v>
      </c>
    </row>
    <row r="111" spans="1:21" ht="8.1" customHeight="1" x14ac:dyDescent="0.3">
      <c r="C111" s="11"/>
      <c r="D111" s="11"/>
      <c r="E111" s="1169"/>
      <c r="G111" s="161"/>
      <c r="H111" s="161"/>
      <c r="K111" s="162"/>
    </row>
    <row r="112" spans="1:21" ht="15.75" thickBot="1" x14ac:dyDescent="0.3">
      <c r="C112" s="11"/>
      <c r="D112" s="11"/>
      <c r="E112" s="1169"/>
      <c r="K112" s="162" t="s">
        <v>143</v>
      </c>
    </row>
    <row r="113" spans="1:11" ht="18" customHeight="1" thickBot="1" x14ac:dyDescent="0.3">
      <c r="A113" s="2546" t="s">
        <v>191</v>
      </c>
      <c r="B113" s="2547"/>
      <c r="C113" s="2547"/>
      <c r="D113" s="2547"/>
      <c r="E113" s="2547"/>
      <c r="F113" s="2547"/>
      <c r="G113" s="2547"/>
      <c r="H113" s="2547"/>
      <c r="I113" s="2547"/>
      <c r="J113" s="2548"/>
      <c r="K113" s="222">
        <f>K108</f>
        <v>337.84000000000037</v>
      </c>
    </row>
    <row r="114" spans="1:11" ht="8.1" customHeight="1" x14ac:dyDescent="0.25">
      <c r="D114" s="10"/>
      <c r="E114" s="1169"/>
      <c r="I114" s="86"/>
      <c r="K114" s="162"/>
    </row>
    <row r="115" spans="1:11" ht="15" customHeight="1" x14ac:dyDescent="0.25">
      <c r="A115" s="258" t="s">
        <v>265</v>
      </c>
      <c r="B115" s="258"/>
      <c r="D115" s="10"/>
      <c r="E115" s="1169"/>
      <c r="I115" s="86"/>
      <c r="K115" s="162"/>
    </row>
    <row r="116" spans="1:11" ht="15" customHeight="1" x14ac:dyDescent="0.25">
      <c r="A116" s="258"/>
      <c r="B116" s="258"/>
      <c r="D116" s="10"/>
      <c r="E116" s="1169"/>
      <c r="I116" s="86"/>
      <c r="K116" s="162"/>
    </row>
    <row r="117" spans="1:11" ht="15" customHeight="1" x14ac:dyDescent="0.25">
      <c r="A117" s="448" t="s">
        <v>650</v>
      </c>
      <c r="B117" s="448"/>
      <c r="D117" s="10"/>
      <c r="E117" s="1169"/>
      <c r="I117" s="86"/>
      <c r="K117" s="162"/>
    </row>
    <row r="118" spans="1:11" ht="5.0999999999999996" customHeight="1" thickBot="1" x14ac:dyDescent="0.3">
      <c r="K118" s="162"/>
    </row>
    <row r="119" spans="1:11" ht="15" customHeight="1" thickBot="1" x14ac:dyDescent="0.3">
      <c r="A119" s="2506" t="s">
        <v>19</v>
      </c>
      <c r="B119" s="2508"/>
      <c r="C119" s="1173" t="s">
        <v>106</v>
      </c>
      <c r="D119" s="73" t="s">
        <v>71</v>
      </c>
      <c r="E119" s="73" t="s">
        <v>81</v>
      </c>
      <c r="G119" s="2495" t="s">
        <v>300</v>
      </c>
      <c r="H119" s="2495"/>
      <c r="I119" s="2495"/>
      <c r="J119" s="2495"/>
      <c r="K119" s="2495"/>
    </row>
    <row r="120" spans="1:11" ht="15" customHeight="1" x14ac:dyDescent="0.25">
      <c r="A120" s="2510" t="s">
        <v>110</v>
      </c>
      <c r="B120" s="2512"/>
      <c r="C120" s="125" t="s">
        <v>21</v>
      </c>
      <c r="D120" s="223">
        <v>10</v>
      </c>
      <c r="E120" s="224" t="s">
        <v>686</v>
      </c>
      <c r="G120" s="2540" t="s">
        <v>545</v>
      </c>
      <c r="H120" s="2540"/>
      <c r="I120" s="2540"/>
      <c r="J120" s="2540"/>
      <c r="K120" s="2540"/>
    </row>
    <row r="121" spans="1:11" ht="15" customHeight="1" x14ac:dyDescent="0.25">
      <c r="A121" s="2541"/>
      <c r="B121" s="2542"/>
      <c r="C121" s="98" t="s">
        <v>51</v>
      </c>
      <c r="D121" s="225"/>
      <c r="E121" s="226"/>
      <c r="G121" s="2495"/>
      <c r="H121" s="2495"/>
      <c r="I121" s="2495"/>
      <c r="J121" s="2495"/>
      <c r="K121" s="2495"/>
    </row>
    <row r="122" spans="1:11" ht="15" customHeight="1" x14ac:dyDescent="0.25">
      <c r="A122" s="2541"/>
      <c r="B122" s="2542"/>
      <c r="C122" s="98" t="s">
        <v>0</v>
      </c>
      <c r="D122" s="225">
        <v>10</v>
      </c>
      <c r="E122" s="226" t="s">
        <v>686</v>
      </c>
      <c r="G122" s="2540" t="s">
        <v>545</v>
      </c>
      <c r="H122" s="2540"/>
      <c r="I122" s="2540"/>
      <c r="J122" s="2540"/>
      <c r="K122" s="2540"/>
    </row>
    <row r="123" spans="1:11" ht="15" customHeight="1" x14ac:dyDescent="0.25">
      <c r="A123" s="2541"/>
      <c r="B123" s="2542"/>
      <c r="C123" s="98" t="s">
        <v>24</v>
      </c>
      <c r="D123" s="225"/>
      <c r="E123" s="226"/>
      <c r="G123" s="2495"/>
      <c r="H123" s="2495"/>
      <c r="I123" s="2495"/>
      <c r="J123" s="2495"/>
      <c r="K123" s="2495"/>
    </row>
    <row r="124" spans="1:11" ht="15" customHeight="1" x14ac:dyDescent="0.25">
      <c r="A124" s="2538"/>
      <c r="B124" s="2539"/>
      <c r="C124" s="99" t="s">
        <v>1</v>
      </c>
      <c r="D124" s="227">
        <v>5</v>
      </c>
      <c r="E124" s="226" t="s">
        <v>687</v>
      </c>
      <c r="G124" s="2540" t="s">
        <v>546</v>
      </c>
      <c r="H124" s="2540"/>
      <c r="I124" s="2540"/>
      <c r="J124" s="2540"/>
      <c r="K124" s="2540"/>
    </row>
    <row r="125" spans="1:11" ht="15" customHeight="1" x14ac:dyDescent="0.25">
      <c r="A125" s="2538"/>
      <c r="B125" s="2539"/>
      <c r="C125" s="99" t="s">
        <v>22</v>
      </c>
      <c r="D125" s="225"/>
      <c r="E125" s="226"/>
      <c r="G125" s="2495"/>
      <c r="H125" s="2495"/>
      <c r="I125" s="2495"/>
      <c r="J125" s="2495"/>
      <c r="K125" s="2495"/>
    </row>
    <row r="126" spans="1:11" ht="15" customHeight="1" thickBot="1" x14ac:dyDescent="0.3">
      <c r="A126" s="2538"/>
      <c r="B126" s="2539"/>
      <c r="C126" s="99" t="s">
        <v>116</v>
      </c>
      <c r="D126" s="230">
        <v>37.049999999999997</v>
      </c>
      <c r="E126" s="384" t="s">
        <v>688</v>
      </c>
      <c r="G126" s="2509" t="s">
        <v>302</v>
      </c>
      <c r="H126" s="2509"/>
      <c r="I126" s="2509"/>
      <c r="J126" s="2509"/>
      <c r="K126" s="2509"/>
    </row>
    <row r="127" spans="1:11" ht="15" customHeight="1" x14ac:dyDescent="0.25">
      <c r="A127" s="2510" t="s">
        <v>72</v>
      </c>
      <c r="B127" s="2512"/>
      <c r="C127" s="102" t="s">
        <v>108</v>
      </c>
      <c r="D127" s="227">
        <v>106</v>
      </c>
      <c r="E127" s="226" t="s">
        <v>691</v>
      </c>
      <c r="G127" s="2531" t="s">
        <v>547</v>
      </c>
      <c r="H127" s="2531"/>
      <c r="I127" s="2531"/>
      <c r="J127" s="2531"/>
      <c r="K127" s="2531"/>
    </row>
    <row r="128" spans="1:11" ht="15" customHeight="1" x14ac:dyDescent="0.25">
      <c r="A128" s="2513"/>
      <c r="B128" s="2515"/>
      <c r="C128" s="102" t="s">
        <v>538</v>
      </c>
      <c r="D128" s="227"/>
      <c r="E128" s="226"/>
      <c r="G128" s="2495"/>
      <c r="H128" s="2495"/>
      <c r="I128" s="2495"/>
      <c r="J128" s="2495"/>
      <c r="K128" s="2495"/>
    </row>
    <row r="129" spans="1:11" ht="15" customHeight="1" x14ac:dyDescent="0.25">
      <c r="A129" s="2536"/>
      <c r="B129" s="2537"/>
      <c r="C129" s="102" t="s">
        <v>539</v>
      </c>
      <c r="D129" s="227"/>
      <c r="E129" s="226"/>
      <c r="G129" s="2495"/>
      <c r="H129" s="2495"/>
      <c r="I129" s="2495"/>
      <c r="J129" s="2495"/>
      <c r="K129" s="2495"/>
    </row>
    <row r="130" spans="1:11" ht="15" customHeight="1" thickBot="1" x14ac:dyDescent="0.3">
      <c r="A130" s="2534"/>
      <c r="B130" s="2535"/>
      <c r="C130" s="102" t="s">
        <v>117</v>
      </c>
      <c r="D130" s="227">
        <v>12.94</v>
      </c>
      <c r="E130" s="229" t="s">
        <v>689</v>
      </c>
      <c r="G130" s="2531" t="s">
        <v>540</v>
      </c>
      <c r="H130" s="2531"/>
      <c r="I130" s="2531"/>
      <c r="J130" s="2531"/>
      <c r="K130" s="2531"/>
    </row>
    <row r="131" spans="1:11" ht="15" customHeight="1" x14ac:dyDescent="0.25">
      <c r="A131" s="1011" t="s">
        <v>552</v>
      </c>
      <c r="B131" s="1012" t="s">
        <v>553</v>
      </c>
      <c r="C131" s="1010" t="s">
        <v>29</v>
      </c>
      <c r="D131" s="227">
        <v>11.95</v>
      </c>
      <c r="E131" s="229" t="s">
        <v>563</v>
      </c>
      <c r="G131" s="2531" t="s">
        <v>540</v>
      </c>
      <c r="H131" s="2531"/>
      <c r="I131" s="2531"/>
      <c r="J131" s="2531"/>
      <c r="K131" s="2531"/>
    </row>
    <row r="132" spans="1:11" ht="15" customHeight="1" x14ac:dyDescent="0.25">
      <c r="A132" s="1002"/>
      <c r="B132" s="80" t="s">
        <v>553</v>
      </c>
      <c r="C132" s="80" t="s">
        <v>550</v>
      </c>
      <c r="D132" s="227">
        <v>10.59</v>
      </c>
      <c r="E132" s="229" t="s">
        <v>690</v>
      </c>
      <c r="G132" s="2531" t="s">
        <v>540</v>
      </c>
      <c r="H132" s="2531"/>
      <c r="I132" s="2531"/>
      <c r="J132" s="2531"/>
      <c r="K132" s="2531"/>
    </row>
    <row r="133" spans="1:11" ht="15" customHeight="1" x14ac:dyDescent="0.25">
      <c r="A133" s="1002"/>
      <c r="B133" s="80" t="s">
        <v>224</v>
      </c>
      <c r="C133" s="102" t="s">
        <v>373</v>
      </c>
      <c r="D133" s="227">
        <v>25</v>
      </c>
      <c r="E133" s="229" t="s">
        <v>691</v>
      </c>
      <c r="G133" s="2531" t="s">
        <v>540</v>
      </c>
      <c r="H133" s="2531"/>
      <c r="I133" s="2531"/>
      <c r="J133" s="2531"/>
      <c r="K133" s="2531"/>
    </row>
    <row r="134" spans="1:11" ht="15" customHeight="1" x14ac:dyDescent="0.25">
      <c r="A134" s="1002"/>
      <c r="B134" s="80" t="s">
        <v>553</v>
      </c>
      <c r="C134" s="102" t="s">
        <v>30</v>
      </c>
      <c r="D134" s="227"/>
      <c r="E134" s="229"/>
      <c r="G134" s="2531" t="s">
        <v>548</v>
      </c>
      <c r="H134" s="2531"/>
      <c r="I134" s="2531"/>
      <c r="J134" s="2531"/>
      <c r="K134" s="2531"/>
    </row>
    <row r="135" spans="1:11" ht="15" customHeight="1" thickBot="1" x14ac:dyDescent="0.3">
      <c r="A135" s="1002"/>
      <c r="B135" s="80" t="s">
        <v>553</v>
      </c>
      <c r="C135" s="102" t="s">
        <v>551</v>
      </c>
      <c r="D135" s="227"/>
      <c r="E135" s="229"/>
      <c r="G135" s="2531" t="s">
        <v>548</v>
      </c>
      <c r="H135" s="2531"/>
      <c r="I135" s="2531"/>
      <c r="J135" s="2531"/>
      <c r="K135" s="2531"/>
    </row>
    <row r="136" spans="1:11" ht="15" customHeight="1" x14ac:dyDescent="0.25">
      <c r="A136" s="2532" t="s">
        <v>75</v>
      </c>
      <c r="B136" s="2533"/>
      <c r="C136" s="102" t="s">
        <v>109</v>
      </c>
      <c r="D136" s="225"/>
      <c r="E136" s="226"/>
      <c r="G136" s="2495"/>
      <c r="H136" s="2495"/>
      <c r="I136" s="2495"/>
      <c r="J136" s="2495"/>
      <c r="K136" s="2495"/>
    </row>
    <row r="137" spans="1:11" ht="15" customHeight="1" thickBot="1" x14ac:dyDescent="0.3">
      <c r="A137" s="2529"/>
      <c r="B137" s="2530"/>
      <c r="C137" s="102" t="s">
        <v>74</v>
      </c>
      <c r="D137" s="227"/>
      <c r="E137" s="226"/>
      <c r="G137" s="2495"/>
      <c r="H137" s="2495"/>
      <c r="I137" s="2495"/>
      <c r="J137" s="2495"/>
      <c r="K137" s="2495"/>
    </row>
    <row r="138" spans="1:11" ht="15" customHeight="1" x14ac:dyDescent="0.25">
      <c r="A138" s="2532" t="s">
        <v>76</v>
      </c>
      <c r="B138" s="2533"/>
      <c r="C138" s="1003" t="s">
        <v>77</v>
      </c>
      <c r="D138" s="227"/>
      <c r="E138" s="229"/>
      <c r="G138" s="2495"/>
      <c r="H138" s="2495"/>
      <c r="I138" s="2495"/>
      <c r="J138" s="2495"/>
      <c r="K138" s="2495"/>
    </row>
    <row r="139" spans="1:11" ht="15" customHeight="1" thickBot="1" x14ac:dyDescent="0.3">
      <c r="A139" s="2529"/>
      <c r="B139" s="2530"/>
      <c r="C139" s="1009" t="s">
        <v>78</v>
      </c>
      <c r="D139" s="227"/>
      <c r="E139" s="226"/>
      <c r="G139" s="2531" t="s">
        <v>549</v>
      </c>
      <c r="H139" s="2531"/>
      <c r="I139" s="2531"/>
      <c r="J139" s="2531"/>
      <c r="K139" s="2531"/>
    </row>
    <row r="140" spans="1:11" ht="15" customHeight="1" x14ac:dyDescent="0.25">
      <c r="A140" s="1006" t="s">
        <v>542</v>
      </c>
      <c r="B140" s="1007" t="s">
        <v>21</v>
      </c>
      <c r="C140" s="1003" t="s">
        <v>544</v>
      </c>
      <c r="D140" s="227"/>
      <c r="E140" s="226"/>
      <c r="G140" s="2495"/>
      <c r="H140" s="2495"/>
      <c r="I140" s="2495"/>
      <c r="J140" s="2495"/>
      <c r="K140" s="2495"/>
    </row>
    <row r="141" spans="1:11" ht="15" customHeight="1" x14ac:dyDescent="0.25">
      <c r="A141" s="1008"/>
      <c r="B141" s="1004" t="s">
        <v>1</v>
      </c>
      <c r="C141" s="1003" t="s">
        <v>543</v>
      </c>
      <c r="D141" s="227"/>
      <c r="E141" s="231"/>
      <c r="G141" s="2526"/>
      <c r="H141" s="2526"/>
      <c r="I141" s="2526"/>
      <c r="J141" s="2526"/>
      <c r="K141" s="2526"/>
    </row>
    <row r="142" spans="1:11" ht="15" customHeight="1" thickBot="1" x14ac:dyDescent="0.3">
      <c r="A142" s="1155"/>
      <c r="B142" s="1172" t="s">
        <v>1</v>
      </c>
      <c r="C142" s="1003" t="s">
        <v>541</v>
      </c>
      <c r="D142" s="1005"/>
      <c r="E142" s="231"/>
      <c r="G142" s="2526"/>
      <c r="H142" s="2526"/>
      <c r="I142" s="2526"/>
      <c r="J142" s="2526"/>
      <c r="K142" s="2526"/>
    </row>
    <row r="143" spans="1:11" ht="15" customHeight="1" x14ac:dyDescent="0.25">
      <c r="A143" s="2532" t="s">
        <v>119</v>
      </c>
      <c r="B143" s="2533"/>
      <c r="C143" s="1107"/>
      <c r="D143" s="232"/>
      <c r="E143" s="132"/>
      <c r="G143" s="2526"/>
      <c r="H143" s="2526"/>
      <c r="I143" s="2526"/>
      <c r="J143" s="2526"/>
      <c r="K143" s="2526"/>
    </row>
    <row r="144" spans="1:11" ht="15" customHeight="1" x14ac:dyDescent="0.25">
      <c r="A144" s="2527"/>
      <c r="B144" s="2528"/>
      <c r="C144" s="451"/>
      <c r="D144" s="211"/>
      <c r="E144" s="453"/>
      <c r="G144" s="2526"/>
      <c r="H144" s="2526"/>
      <c r="I144" s="2526"/>
      <c r="J144" s="2526"/>
      <c r="K144" s="2526"/>
    </row>
    <row r="145" spans="1:20" ht="15" customHeight="1" x14ac:dyDescent="0.25">
      <c r="A145" s="2489"/>
      <c r="B145" s="2491"/>
      <c r="C145" s="452"/>
      <c r="D145" s="211"/>
      <c r="E145" s="454"/>
      <c r="G145" s="2526"/>
      <c r="H145" s="2526"/>
      <c r="I145" s="2526"/>
      <c r="J145" s="2526"/>
      <c r="K145" s="2526"/>
    </row>
    <row r="146" spans="1:20" ht="15" customHeight="1" x14ac:dyDescent="0.25">
      <c r="A146" s="2489"/>
      <c r="B146" s="2491"/>
      <c r="C146" s="452"/>
      <c r="D146" s="211"/>
      <c r="E146" s="454"/>
      <c r="G146" s="2526"/>
      <c r="H146" s="2526"/>
      <c r="I146" s="2526"/>
      <c r="J146" s="2526"/>
      <c r="K146" s="2526"/>
    </row>
    <row r="147" spans="1:20" ht="15" customHeight="1" x14ac:dyDescent="0.25">
      <c r="A147" s="2489"/>
      <c r="B147" s="2491"/>
      <c r="C147" s="378"/>
      <c r="D147" s="455"/>
      <c r="E147" s="331"/>
      <c r="G147" s="2526"/>
      <c r="H147" s="2526"/>
      <c r="I147" s="2526"/>
      <c r="J147" s="2526"/>
      <c r="K147" s="2526"/>
    </row>
    <row r="148" spans="1:20" ht="15" customHeight="1" x14ac:dyDescent="0.25">
      <c r="A148" s="2489"/>
      <c r="B148" s="2491"/>
      <c r="C148" s="378"/>
      <c r="D148" s="234"/>
      <c r="E148" s="331"/>
      <c r="G148" s="2526"/>
      <c r="H148" s="2526"/>
      <c r="I148" s="2526"/>
      <c r="J148" s="2526"/>
      <c r="K148" s="2526"/>
    </row>
    <row r="149" spans="1:20" ht="15" customHeight="1" x14ac:dyDescent="0.25">
      <c r="A149" s="2489"/>
      <c r="B149" s="2491"/>
      <c r="C149" s="378"/>
      <c r="D149" s="234"/>
      <c r="E149" s="331"/>
      <c r="G149" s="2526"/>
      <c r="H149" s="2526"/>
      <c r="I149" s="2526"/>
      <c r="J149" s="2526"/>
      <c r="K149" s="2526"/>
    </row>
    <row r="150" spans="1:20" ht="15" customHeight="1" x14ac:dyDescent="0.25">
      <c r="A150" s="2489"/>
      <c r="B150" s="2491"/>
      <c r="C150" s="378"/>
      <c r="D150" s="234"/>
      <c r="E150" s="331"/>
      <c r="G150" s="2526"/>
      <c r="H150" s="2526"/>
      <c r="I150" s="2526"/>
      <c r="J150" s="2526"/>
      <c r="K150" s="2526"/>
    </row>
    <row r="151" spans="1:20" ht="15" customHeight="1" thickBot="1" x14ac:dyDescent="0.3">
      <c r="A151" s="2492"/>
      <c r="B151" s="2494"/>
      <c r="C151" s="379"/>
      <c r="D151" s="235"/>
      <c r="E151" s="330"/>
      <c r="G151" s="2526"/>
      <c r="H151" s="2526"/>
      <c r="I151" s="2526"/>
      <c r="J151" s="2526"/>
      <c r="K151" s="2526"/>
    </row>
    <row r="152" spans="1:20" ht="15" customHeight="1" thickBot="1" x14ac:dyDescent="0.3">
      <c r="A152" s="1170" t="s">
        <v>120</v>
      </c>
      <c r="B152" s="1171"/>
      <c r="C152" s="1175"/>
      <c r="D152" s="33">
        <f>SUM(D120:D151)</f>
        <v>228.53</v>
      </c>
      <c r="E152" s="1176"/>
      <c r="G152" s="594" t="s">
        <v>281</v>
      </c>
      <c r="H152" s="593" t="s">
        <v>277</v>
      </c>
      <c r="I152" s="593" t="s">
        <v>278</v>
      </c>
      <c r="K152" s="162"/>
      <c r="L152" s="10"/>
    </row>
    <row r="153" spans="1:20" ht="15" customHeight="1" thickBot="1" x14ac:dyDescent="0.3">
      <c r="G153" s="1179"/>
      <c r="H153" s="606">
        <v>194.09</v>
      </c>
      <c r="I153" s="592">
        <f>D152-H153</f>
        <v>34.44</v>
      </c>
      <c r="K153" s="162"/>
      <c r="M153" s="33">
        <f>(K113-H153)</f>
        <v>143.75000000000037</v>
      </c>
      <c r="N153" s="325" t="s">
        <v>276</v>
      </c>
    </row>
    <row r="154" spans="1:20" ht="15" customHeight="1" thickBot="1" x14ac:dyDescent="0.3">
      <c r="A154" s="1118" t="s">
        <v>246</v>
      </c>
      <c r="B154" s="1118"/>
      <c r="H154" s="51"/>
      <c r="J154" s="10"/>
      <c r="K154" s="162"/>
    </row>
    <row r="155" spans="1:20" ht="15" customHeight="1" thickBot="1" x14ac:dyDescent="0.3">
      <c r="A155" s="342" t="s">
        <v>145</v>
      </c>
      <c r="B155" s="342"/>
      <c r="C155" s="459" t="s">
        <v>245</v>
      </c>
      <c r="D155" s="459" t="s">
        <v>47</v>
      </c>
      <c r="E155" s="459" t="s">
        <v>243</v>
      </c>
      <c r="J155" s="10"/>
      <c r="K155" s="162"/>
      <c r="P155" s="397" t="s">
        <v>83</v>
      </c>
    </row>
    <row r="156" spans="1:20" ht="15" customHeight="1" thickBot="1" x14ac:dyDescent="0.3">
      <c r="A156" s="458" t="s">
        <v>244</v>
      </c>
      <c r="B156" s="458"/>
      <c r="C156" s="449">
        <f>C101</f>
        <v>935</v>
      </c>
      <c r="D156" s="595">
        <f>D101</f>
        <v>689</v>
      </c>
      <c r="E156" s="457">
        <f>C156-D156</f>
        <v>246</v>
      </c>
      <c r="G156" s="1154" t="s">
        <v>242</v>
      </c>
      <c r="H156" s="1154"/>
      <c r="J156" s="10"/>
      <c r="K156" s="162"/>
    </row>
    <row r="157" spans="1:20" ht="15" customHeight="1" thickBot="1" x14ac:dyDescent="0.3">
      <c r="A157" s="1113" t="s">
        <v>279</v>
      </c>
      <c r="D157" s="33">
        <f>D156-I153</f>
        <v>654.55999999999995</v>
      </c>
      <c r="E157" s="33">
        <f>C156-D157</f>
        <v>280.44000000000005</v>
      </c>
      <c r="G157" s="1179" t="s">
        <v>287</v>
      </c>
      <c r="K157" s="162"/>
      <c r="M157" s="1154" t="s">
        <v>284</v>
      </c>
      <c r="P157" s="584" t="s">
        <v>259</v>
      </c>
      <c r="Q157" s="585"/>
      <c r="R157" s="585"/>
      <c r="S157" s="585"/>
      <c r="T157" s="585"/>
    </row>
    <row r="158" spans="1:20" ht="15" customHeight="1" thickBot="1" x14ac:dyDescent="0.3">
      <c r="A158" s="596" t="s">
        <v>280</v>
      </c>
      <c r="B158" s="301"/>
      <c r="C158" s="484"/>
      <c r="D158" s="431">
        <f>IF((M158)&lt;(E157),M158,E157)</f>
        <v>0</v>
      </c>
      <c r="E158" s="483" t="s">
        <v>239</v>
      </c>
      <c r="G158" s="1154" t="s">
        <v>282</v>
      </c>
      <c r="H158" s="1154"/>
      <c r="J158" s="1179"/>
      <c r="M158" s="607"/>
      <c r="N158" s="583" t="str">
        <f>IF((M158)&gt;((E157)+(0.01)),P157,P155)</f>
        <v xml:space="preserve"> </v>
      </c>
    </row>
    <row r="159" spans="1:20" ht="15" customHeight="1" thickBot="1" x14ac:dyDescent="0.3">
      <c r="A159" s="461" t="s">
        <v>247</v>
      </c>
      <c r="B159" s="461"/>
      <c r="C159" s="460">
        <f>C156</f>
        <v>935</v>
      </c>
      <c r="D159" s="456">
        <f>D157+D158</f>
        <v>654.55999999999995</v>
      </c>
      <c r="E159" s="457">
        <f>+C156-D159</f>
        <v>280.44000000000005</v>
      </c>
      <c r="G159" s="1179" t="s">
        <v>283</v>
      </c>
      <c r="H159" s="1179"/>
      <c r="K159" s="162"/>
      <c r="M159" s="1113">
        <f>IF((M158)&lt;(0),M157,M158)</f>
        <v>0</v>
      </c>
    </row>
    <row r="160" spans="1:20" ht="15" customHeight="1" x14ac:dyDescent="0.25">
      <c r="K160" s="162"/>
    </row>
    <row r="161" spans="1:14" ht="15" customHeight="1" x14ac:dyDescent="0.25"/>
    <row r="162" spans="1:14" ht="15" customHeight="1" x14ac:dyDescent="0.25"/>
    <row r="163" spans="1:14" ht="15" customHeight="1" thickBot="1" x14ac:dyDescent="0.3">
      <c r="K163" s="162"/>
    </row>
    <row r="164" spans="1:14" ht="15" customHeight="1" thickBot="1" x14ac:dyDescent="0.3">
      <c r="A164" s="481" t="s">
        <v>92</v>
      </c>
      <c r="B164" s="538"/>
      <c r="C164" s="329"/>
      <c r="D164" s="482" t="s">
        <v>240</v>
      </c>
      <c r="E164" s="1110"/>
      <c r="F164" s="1110"/>
      <c r="G164" s="1110"/>
      <c r="H164" s="1110"/>
      <c r="I164" s="1110"/>
      <c r="J164" s="33">
        <f>M153-D158</f>
        <v>143.75000000000037</v>
      </c>
      <c r="K164" s="162" t="s">
        <v>241</v>
      </c>
    </row>
    <row r="165" spans="1:14" ht="15" customHeight="1" x14ac:dyDescent="0.25">
      <c r="J165" s="152" t="s">
        <v>141</v>
      </c>
      <c r="K165" s="162"/>
    </row>
    <row r="166" spans="1:14" ht="15" customHeight="1" x14ac:dyDescent="0.25">
      <c r="E166" s="380" t="s">
        <v>144</v>
      </c>
      <c r="J166" s="2519" t="s">
        <v>558</v>
      </c>
      <c r="K166" s="2519"/>
    </row>
    <row r="167" spans="1:14" ht="15" customHeight="1" x14ac:dyDescent="0.25">
      <c r="E167" s="380"/>
    </row>
    <row r="168" spans="1:14" ht="15" customHeight="1" x14ac:dyDescent="0.25">
      <c r="A168" s="258" t="s">
        <v>262</v>
      </c>
      <c r="B168" s="258"/>
      <c r="K168" s="162"/>
      <c r="N168" s="377"/>
    </row>
    <row r="169" spans="1:14" ht="15" customHeight="1" thickBot="1" x14ac:dyDescent="0.3">
      <c r="K169" s="162"/>
    </row>
    <row r="170" spans="1:14" ht="15" customHeight="1" thickBot="1" x14ac:dyDescent="0.3">
      <c r="A170" s="468" t="s">
        <v>249</v>
      </c>
      <c r="B170" s="1177"/>
      <c r="C170" s="1110"/>
      <c r="D170" s="1110"/>
      <c r="E170" s="1110"/>
      <c r="F170" s="1110"/>
      <c r="G170" s="1110"/>
      <c r="H170" s="1110"/>
      <c r="I170" s="323"/>
      <c r="J170" s="33">
        <f>J164</f>
        <v>143.75000000000037</v>
      </c>
      <c r="K170" s="162" t="s">
        <v>146</v>
      </c>
    </row>
    <row r="171" spans="1:14" ht="15" customHeight="1" x14ac:dyDescent="0.25">
      <c r="J171" s="10"/>
      <c r="K171" s="162"/>
    </row>
    <row r="172" spans="1:14" ht="15" customHeight="1" x14ac:dyDescent="0.25">
      <c r="J172" s="10"/>
      <c r="K172" s="162"/>
    </row>
    <row r="173" spans="1:14" ht="15" customHeight="1" thickBot="1" x14ac:dyDescent="0.3">
      <c r="A173" s="1118" t="s">
        <v>651</v>
      </c>
      <c r="J173" s="10"/>
      <c r="K173" s="162"/>
    </row>
    <row r="174" spans="1:14" ht="15" customHeight="1" thickBot="1" x14ac:dyDescent="0.3">
      <c r="A174" s="1174" t="s">
        <v>88</v>
      </c>
      <c r="B174" s="1175"/>
      <c r="C174" s="70" t="s">
        <v>80</v>
      </c>
      <c r="D174" s="92" t="s">
        <v>71</v>
      </c>
      <c r="E174" s="71" t="s">
        <v>81</v>
      </c>
      <c r="K174" s="162"/>
    </row>
    <row r="175" spans="1:14" ht="15" customHeight="1" x14ac:dyDescent="0.25">
      <c r="A175" s="2486" t="s">
        <v>692</v>
      </c>
      <c r="B175" s="2488"/>
      <c r="C175" s="1108"/>
      <c r="D175" s="233">
        <v>50</v>
      </c>
      <c r="E175" s="231" t="s">
        <v>693</v>
      </c>
      <c r="G175" s="151" t="s">
        <v>124</v>
      </c>
      <c r="H175" s="151"/>
      <c r="K175" s="162"/>
    </row>
    <row r="176" spans="1:14" ht="15" customHeight="1" x14ac:dyDescent="0.25">
      <c r="A176" s="2489" t="s">
        <v>694</v>
      </c>
      <c r="B176" s="2491"/>
      <c r="C176" s="1107"/>
      <c r="D176" s="211">
        <v>50</v>
      </c>
      <c r="E176" s="226" t="s">
        <v>693</v>
      </c>
      <c r="K176" s="162"/>
    </row>
    <row r="177" spans="1:20" ht="15" customHeight="1" x14ac:dyDescent="0.25">
      <c r="A177" s="2489"/>
      <c r="B177" s="2491"/>
      <c r="C177" s="1107"/>
      <c r="D177" s="211"/>
      <c r="E177" s="226"/>
      <c r="K177" s="162"/>
    </row>
    <row r="178" spans="1:20" ht="15" customHeight="1" thickBot="1" x14ac:dyDescent="0.3">
      <c r="A178" s="2492"/>
      <c r="B178" s="2494"/>
      <c r="C178" s="1107"/>
      <c r="D178" s="211"/>
      <c r="E178" s="226"/>
      <c r="K178" s="162"/>
    </row>
    <row r="179" spans="1:20" ht="15" customHeight="1" thickBot="1" x14ac:dyDescent="0.3">
      <c r="A179" s="1174" t="s">
        <v>89</v>
      </c>
      <c r="B179" s="1175"/>
      <c r="C179" s="1175"/>
      <c r="D179" s="33">
        <f>SUM(D175:D178)</f>
        <v>100</v>
      </c>
      <c r="E179" s="1176"/>
      <c r="G179" s="594" t="s">
        <v>281</v>
      </c>
      <c r="H179" s="593" t="s">
        <v>277</v>
      </c>
      <c r="I179" s="593" t="s">
        <v>278</v>
      </c>
      <c r="K179" s="162"/>
      <c r="L179" s="10"/>
    </row>
    <row r="180" spans="1:20" ht="15" customHeight="1" thickBot="1" x14ac:dyDescent="0.3">
      <c r="G180" s="1179"/>
      <c r="H180" s="606">
        <v>100</v>
      </c>
      <c r="I180" s="592">
        <f>D179-H180</f>
        <v>0</v>
      </c>
      <c r="K180" s="162"/>
      <c r="M180" s="33">
        <f>(J170-H180)</f>
        <v>43.750000000000369</v>
      </c>
      <c r="N180" s="325" t="s">
        <v>276</v>
      </c>
    </row>
    <row r="181" spans="1:20" ht="15" customHeight="1" thickBot="1" x14ac:dyDescent="0.3">
      <c r="A181" s="1118" t="s">
        <v>285</v>
      </c>
      <c r="B181" s="1118"/>
      <c r="J181" s="10"/>
      <c r="K181" s="162"/>
    </row>
    <row r="182" spans="1:20" ht="15" customHeight="1" thickBot="1" x14ac:dyDescent="0.3">
      <c r="A182" s="462" t="s">
        <v>123</v>
      </c>
      <c r="B182" s="462"/>
      <c r="C182" s="463" t="s">
        <v>245</v>
      </c>
      <c r="D182" s="463" t="s">
        <v>47</v>
      </c>
      <c r="E182" s="463" t="s">
        <v>243</v>
      </c>
      <c r="H182" s="51"/>
      <c r="I182" s="10"/>
      <c r="J182" s="1179"/>
      <c r="K182" s="162"/>
      <c r="P182" s="1112" t="s">
        <v>83</v>
      </c>
    </row>
    <row r="183" spans="1:20" ht="15" customHeight="1" thickBot="1" x14ac:dyDescent="0.3">
      <c r="A183" s="464" t="s">
        <v>248</v>
      </c>
      <c r="B183" s="539"/>
      <c r="C183" s="465">
        <f>C102</f>
        <v>700</v>
      </c>
      <c r="D183" s="469">
        <f>D102</f>
        <v>152.5</v>
      </c>
      <c r="E183" s="308">
        <f>C183-D183</f>
        <v>547.5</v>
      </c>
      <c r="G183" s="1154" t="s">
        <v>257</v>
      </c>
      <c r="H183" s="1154"/>
      <c r="J183" s="10"/>
      <c r="K183" s="162"/>
    </row>
    <row r="184" spans="1:20" ht="15" customHeight="1" thickBot="1" x14ac:dyDescent="0.3">
      <c r="A184" s="586" t="s">
        <v>274</v>
      </c>
      <c r="B184" s="587"/>
      <c r="C184" s="588"/>
      <c r="D184" s="33">
        <f>D183-I180</f>
        <v>152.5</v>
      </c>
      <c r="E184" s="33">
        <f>E183+I180</f>
        <v>547.5</v>
      </c>
      <c r="G184" s="1179" t="s">
        <v>287</v>
      </c>
      <c r="M184" s="1154" t="s">
        <v>284</v>
      </c>
      <c r="P184" s="584" t="s">
        <v>259</v>
      </c>
      <c r="Q184" s="585"/>
      <c r="R184" s="585"/>
      <c r="S184" s="585"/>
      <c r="T184" s="585"/>
    </row>
    <row r="185" spans="1:20" ht="15" customHeight="1" thickBot="1" x14ac:dyDescent="0.3">
      <c r="A185" s="596" t="s">
        <v>280</v>
      </c>
      <c r="B185" s="474"/>
      <c r="C185" s="589"/>
      <c r="D185" s="431">
        <f>IF((M185)&lt;(E184),M185,E184)</f>
        <v>0</v>
      </c>
      <c r="E185" s="450" t="s">
        <v>256</v>
      </c>
      <c r="G185" s="1154" t="s">
        <v>282</v>
      </c>
      <c r="H185" s="1154"/>
      <c r="J185" s="1179"/>
      <c r="K185" s="162"/>
      <c r="L185" s="10"/>
      <c r="M185" s="607">
        <v>0</v>
      </c>
      <c r="N185" s="583" t="str">
        <f>IF((M185)&gt;((E184)+(0.01)),P184,P182)</f>
        <v xml:space="preserve"> </v>
      </c>
    </row>
    <row r="186" spans="1:20" ht="15" customHeight="1" thickBot="1" x14ac:dyDescent="0.3">
      <c r="A186" s="467" t="s">
        <v>231</v>
      </c>
      <c r="B186" s="467"/>
      <c r="C186" s="466">
        <f>C183</f>
        <v>700</v>
      </c>
      <c r="D186" s="466">
        <f>D184+D185</f>
        <v>152.5</v>
      </c>
      <c r="E186" s="466">
        <f>C186-D186</f>
        <v>547.5</v>
      </c>
      <c r="G186" s="1179" t="s">
        <v>288</v>
      </c>
      <c r="H186" s="1154"/>
      <c r="J186" s="1179"/>
    </row>
    <row r="187" spans="1:20" ht="15" customHeight="1" x14ac:dyDescent="0.25"/>
    <row r="188" spans="1:20" ht="15" customHeight="1" thickBot="1" x14ac:dyDescent="0.3">
      <c r="G188" s="1154"/>
      <c r="H188" s="1154"/>
      <c r="J188" s="10"/>
      <c r="K188" s="162"/>
    </row>
    <row r="189" spans="1:20" ht="15" customHeight="1" thickBot="1" x14ac:dyDescent="0.3">
      <c r="A189" s="324" t="s">
        <v>92</v>
      </c>
      <c r="B189" s="329"/>
      <c r="C189" s="1110"/>
      <c r="D189" s="1110"/>
      <c r="E189" s="1110"/>
      <c r="F189" s="1110"/>
      <c r="G189" s="1110"/>
      <c r="H189" s="1110"/>
      <c r="I189" s="323"/>
      <c r="J189" s="33">
        <f>M180-D185</f>
        <v>43.750000000000369</v>
      </c>
      <c r="K189" s="162"/>
    </row>
    <row r="190" spans="1:20" ht="15" customHeight="1" x14ac:dyDescent="0.25">
      <c r="K190" s="162"/>
    </row>
    <row r="191" spans="1:20" ht="15" customHeight="1" x14ac:dyDescent="0.25">
      <c r="K191" s="162"/>
    </row>
    <row r="192" spans="1:20" ht="15" customHeight="1" x14ac:dyDescent="0.25">
      <c r="K192" s="162"/>
    </row>
    <row r="193" spans="1:20" ht="15" customHeight="1" thickBot="1" x14ac:dyDescent="0.3">
      <c r="A193" s="1118" t="s">
        <v>652</v>
      </c>
      <c r="K193" s="162"/>
    </row>
    <row r="194" spans="1:20" ht="15" customHeight="1" thickBot="1" x14ac:dyDescent="0.3">
      <c r="A194" s="136" t="s">
        <v>111</v>
      </c>
      <c r="B194" s="540"/>
      <c r="C194" s="1175"/>
      <c r="D194" s="147" t="s">
        <v>17</v>
      </c>
      <c r="K194" s="162"/>
    </row>
    <row r="195" spans="1:20" ht="15" customHeight="1" x14ac:dyDescent="0.25">
      <c r="A195" s="144" t="s">
        <v>0</v>
      </c>
      <c r="B195" s="541"/>
      <c r="C195" s="1136"/>
      <c r="D195" s="396">
        <v>44.75</v>
      </c>
      <c r="G195" s="151" t="s">
        <v>125</v>
      </c>
      <c r="H195" s="151"/>
      <c r="K195" s="162"/>
    </row>
    <row r="196" spans="1:20" ht="15" customHeight="1" x14ac:dyDescent="0.25">
      <c r="A196" s="1157" t="s">
        <v>1</v>
      </c>
      <c r="B196" s="1158"/>
      <c r="C196" s="1124"/>
      <c r="D196" s="212"/>
      <c r="K196" s="162"/>
    </row>
    <row r="197" spans="1:20" ht="15" customHeight="1" thickBot="1" x14ac:dyDescent="0.3">
      <c r="A197" s="1151" t="s">
        <v>74</v>
      </c>
      <c r="B197" s="1152"/>
      <c r="C197" s="1130"/>
      <c r="D197" s="470" t="s">
        <v>83</v>
      </c>
      <c r="G197" s="1154"/>
      <c r="H197" s="1154"/>
      <c r="J197" s="10"/>
      <c r="N197" s="162"/>
    </row>
    <row r="198" spans="1:20" ht="15" customHeight="1" thickBot="1" x14ac:dyDescent="0.3">
      <c r="A198" s="1170" t="s">
        <v>121</v>
      </c>
      <c r="B198" s="1171"/>
      <c r="C198" s="1175"/>
      <c r="D198" s="33">
        <f>SUM(D195:D197)</f>
        <v>44.75</v>
      </c>
      <c r="E198" s="1179" t="s">
        <v>293</v>
      </c>
    </row>
    <row r="199" spans="1:20" ht="15" customHeight="1" x14ac:dyDescent="0.25">
      <c r="K199" s="162"/>
    </row>
    <row r="200" spans="1:20" ht="15" customHeight="1" thickBot="1" x14ac:dyDescent="0.3">
      <c r="A200" s="1118" t="s">
        <v>289</v>
      </c>
      <c r="B200" s="1118"/>
      <c r="K200" s="162"/>
    </row>
    <row r="201" spans="1:20" ht="15" customHeight="1" thickBot="1" x14ac:dyDescent="0.3">
      <c r="A201" s="1132" t="s">
        <v>114</v>
      </c>
      <c r="B201" s="1132"/>
      <c r="C201" s="472" t="s">
        <v>245</v>
      </c>
      <c r="D201" s="472" t="s">
        <v>47</v>
      </c>
      <c r="E201" s="472" t="s">
        <v>243</v>
      </c>
      <c r="K201" s="162"/>
      <c r="P201" s="1112" t="s">
        <v>83</v>
      </c>
    </row>
    <row r="202" spans="1:20" ht="15" customHeight="1" thickBot="1" x14ac:dyDescent="0.3">
      <c r="A202" s="1132" t="s">
        <v>248</v>
      </c>
      <c r="B202" s="1132"/>
      <c r="C202" s="432">
        <f>C103</f>
        <v>250</v>
      </c>
      <c r="D202" s="432">
        <f>D103</f>
        <v>0</v>
      </c>
      <c r="E202" s="432">
        <f>C202-D202</f>
        <v>250</v>
      </c>
      <c r="G202" s="1154" t="s">
        <v>257</v>
      </c>
      <c r="H202" s="1154"/>
      <c r="K202" s="162"/>
      <c r="P202" s="597" t="s">
        <v>291</v>
      </c>
    </row>
    <row r="203" spans="1:20" ht="15" customHeight="1" thickBot="1" x14ac:dyDescent="0.3">
      <c r="A203" s="486" t="s">
        <v>273</v>
      </c>
      <c r="B203" s="544"/>
      <c r="C203" s="479"/>
      <c r="D203" s="432">
        <f>D202-D198</f>
        <v>-44.75</v>
      </c>
      <c r="E203" s="432">
        <f>E202+D198</f>
        <v>294.75</v>
      </c>
      <c r="G203" s="1179" t="s">
        <v>290</v>
      </c>
      <c r="M203" s="1154" t="s">
        <v>284</v>
      </c>
      <c r="P203" s="584" t="s">
        <v>259</v>
      </c>
      <c r="Q203" s="585"/>
      <c r="R203" s="585"/>
      <c r="S203" s="585"/>
      <c r="T203" s="585"/>
    </row>
    <row r="204" spans="1:20" ht="15" customHeight="1" thickBot="1" x14ac:dyDescent="0.3">
      <c r="A204" s="596" t="s">
        <v>280</v>
      </c>
      <c r="B204" s="301"/>
      <c r="C204" s="1111"/>
      <c r="D204" s="431">
        <f>IF((M204)&lt;(E202+E203),M204,(E202+E203))</f>
        <v>44.75</v>
      </c>
      <c r="E204" s="450" t="s">
        <v>256</v>
      </c>
      <c r="G204" s="1154" t="s">
        <v>282</v>
      </c>
      <c r="H204" s="1154"/>
      <c r="J204" s="1179"/>
      <c r="K204" s="162"/>
      <c r="M204" s="607">
        <v>44.75</v>
      </c>
      <c r="N204" s="583" t="str">
        <f>IF((M204)&gt;((E203)+(0.01)),P203,P202)</f>
        <v xml:space="preserve">   </v>
      </c>
    </row>
    <row r="205" spans="1:20" ht="15" customHeight="1" thickBot="1" x14ac:dyDescent="0.3">
      <c r="A205" s="473" t="s">
        <v>250</v>
      </c>
      <c r="B205" s="545"/>
      <c r="C205" s="432">
        <f>C202</f>
        <v>250</v>
      </c>
      <c r="D205" s="432">
        <f>D203+D204</f>
        <v>0</v>
      </c>
      <c r="E205" s="432">
        <f>C205-D205</f>
        <v>250</v>
      </c>
      <c r="G205" s="1154" t="s">
        <v>292</v>
      </c>
      <c r="H205" s="1154"/>
    </row>
    <row r="206" spans="1:20" ht="15" customHeight="1" x14ac:dyDescent="0.25"/>
    <row r="207" spans="1:20" ht="15" customHeight="1" thickBot="1" x14ac:dyDescent="0.3">
      <c r="G207" s="1154"/>
      <c r="H207" s="1154"/>
      <c r="J207" s="10"/>
      <c r="K207" s="162"/>
    </row>
    <row r="208" spans="1:20" ht="15" customHeight="1" thickBot="1" x14ac:dyDescent="0.3">
      <c r="A208" s="324" t="s">
        <v>251</v>
      </c>
      <c r="B208" s="329"/>
      <c r="C208" s="1110"/>
      <c r="D208" s="1110"/>
      <c r="E208" s="1110"/>
      <c r="F208" s="1110"/>
      <c r="G208" s="1110"/>
      <c r="H208" s="1110"/>
      <c r="I208" s="323"/>
      <c r="J208" s="33">
        <f>J189-D204</f>
        <v>-0.99999999999963052</v>
      </c>
      <c r="K208" s="485" t="s">
        <v>148</v>
      </c>
    </row>
    <row r="209" spans="1:13" ht="15" customHeight="1" x14ac:dyDescent="0.25">
      <c r="K209" s="162"/>
    </row>
    <row r="210" spans="1:13" ht="15" customHeight="1" x14ac:dyDescent="0.25"/>
    <row r="211" spans="1:13" ht="15" customHeight="1" x14ac:dyDescent="0.25"/>
    <row r="212" spans="1:13" ht="15.95" customHeight="1" x14ac:dyDescent="0.25">
      <c r="E212" s="380" t="s">
        <v>144</v>
      </c>
      <c r="J212" s="2519" t="s">
        <v>559</v>
      </c>
      <c r="K212" s="2519"/>
    </row>
    <row r="213" spans="1:13" ht="15.95" customHeight="1" thickBot="1" x14ac:dyDescent="0.3">
      <c r="E213" s="380"/>
    </row>
    <row r="214" spans="1:13" ht="15.95" customHeight="1" thickBot="1" x14ac:dyDescent="0.3">
      <c r="A214" s="324" t="s">
        <v>251</v>
      </c>
      <c r="B214" s="329"/>
      <c r="C214" s="1110"/>
      <c r="D214" s="1110"/>
      <c r="E214" s="1110"/>
      <c r="F214" s="1110"/>
      <c r="G214" s="1110"/>
      <c r="H214" s="1110"/>
      <c r="I214" s="323"/>
      <c r="J214" s="33">
        <f>J208</f>
        <v>-0.99999999999963052</v>
      </c>
    </row>
    <row r="215" spans="1:13" ht="15.95" customHeight="1" x14ac:dyDescent="0.25">
      <c r="J215" s="10"/>
    </row>
    <row r="216" spans="1:13" ht="15" customHeight="1" x14ac:dyDescent="0.25">
      <c r="A216" s="258" t="s">
        <v>263</v>
      </c>
      <c r="B216" s="258"/>
    </row>
    <row r="217" spans="1:13" ht="15" customHeight="1" x14ac:dyDescent="0.25"/>
    <row r="218" spans="1:13" ht="15" customHeight="1" thickBot="1" x14ac:dyDescent="0.3">
      <c r="A218" s="1118" t="s">
        <v>264</v>
      </c>
      <c r="B218" s="1118"/>
      <c r="D218" s="10"/>
    </row>
    <row r="219" spans="1:13" ht="15" customHeight="1" thickBot="1" x14ac:dyDescent="0.3">
      <c r="A219" s="1143" t="s">
        <v>234</v>
      </c>
      <c r="B219" s="1144"/>
      <c r="C219" s="1144"/>
      <c r="D219" s="437">
        <f>D105</f>
        <v>25</v>
      </c>
      <c r="E219" s="1154" t="s">
        <v>254</v>
      </c>
    </row>
    <row r="220" spans="1:13" ht="15" customHeight="1" thickBot="1" x14ac:dyDescent="0.3">
      <c r="A220" s="1174" t="s">
        <v>142</v>
      </c>
      <c r="B220" s="1175"/>
      <c r="C220" s="1175"/>
      <c r="D220" s="480" t="s">
        <v>17</v>
      </c>
    </row>
    <row r="221" spans="1:13" ht="15" customHeight="1" x14ac:dyDescent="0.25">
      <c r="A221" s="2486"/>
      <c r="B221" s="2487"/>
      <c r="C221" s="2488"/>
      <c r="D221" s="396"/>
    </row>
    <row r="222" spans="1:13" ht="15" customHeight="1" x14ac:dyDescent="0.25">
      <c r="A222" s="2489"/>
      <c r="B222" s="2490"/>
      <c r="C222" s="2491"/>
      <c r="D222" s="212"/>
      <c r="I222" s="10"/>
      <c r="J222" s="10"/>
    </row>
    <row r="223" spans="1:13" ht="15" customHeight="1" thickBot="1" x14ac:dyDescent="0.3">
      <c r="A223" s="2492"/>
      <c r="B223" s="2493"/>
      <c r="C223" s="2494"/>
      <c r="D223" s="212"/>
      <c r="I223" s="10"/>
      <c r="J223" s="10"/>
    </row>
    <row r="224" spans="1:13" ht="15" customHeight="1" thickBot="1" x14ac:dyDescent="0.3">
      <c r="A224" s="2503" t="s">
        <v>153</v>
      </c>
      <c r="B224" s="2504"/>
      <c r="C224" s="2505"/>
      <c r="D224" s="33">
        <f>SUM(D221:D223)</f>
        <v>0</v>
      </c>
      <c r="E224" s="1179" t="s">
        <v>255</v>
      </c>
      <c r="J224" s="10"/>
      <c r="M224" s="33">
        <f>IF(SUM(M221:N223)&gt;((S208)+(0.01)),"ERROR",(SUM(M221:M223)))</f>
        <v>0</v>
      </c>
    </row>
    <row r="225" spans="1:16" ht="15" customHeight="1" thickBot="1" x14ac:dyDescent="0.3">
      <c r="A225" s="2506" t="s">
        <v>93</v>
      </c>
      <c r="B225" s="2507"/>
      <c r="C225" s="2508"/>
      <c r="D225" s="73"/>
      <c r="E225" s="73" t="s">
        <v>81</v>
      </c>
      <c r="G225" s="1154"/>
      <c r="H225" s="1154"/>
      <c r="I225" s="10"/>
      <c r="J225" s="10"/>
    </row>
    <row r="226" spans="1:16" ht="15" customHeight="1" x14ac:dyDescent="0.25">
      <c r="A226" s="2486" t="s">
        <v>695</v>
      </c>
      <c r="B226" s="2487"/>
      <c r="C226" s="2488"/>
      <c r="D226" s="233">
        <v>25</v>
      </c>
      <c r="E226" s="433" t="s">
        <v>696</v>
      </c>
      <c r="G226" s="1154"/>
      <c r="H226" s="1154"/>
      <c r="I226" s="10"/>
      <c r="J226" s="10"/>
    </row>
    <row r="227" spans="1:16" ht="15" customHeight="1" x14ac:dyDescent="0.25">
      <c r="A227" s="2489"/>
      <c r="B227" s="2490"/>
      <c r="C227" s="2491"/>
      <c r="D227" s="211"/>
      <c r="E227" s="434"/>
      <c r="G227" s="1154"/>
      <c r="H227" s="1154"/>
      <c r="I227" s="10"/>
      <c r="J227" s="10"/>
    </row>
    <row r="228" spans="1:16" ht="15" customHeight="1" thickBot="1" x14ac:dyDescent="0.3">
      <c r="A228" s="2492"/>
      <c r="B228" s="2493"/>
      <c r="C228" s="2494"/>
      <c r="D228" s="235"/>
      <c r="E228" s="435"/>
      <c r="G228" s="1154"/>
      <c r="H228" s="1154"/>
      <c r="I228" s="10"/>
      <c r="J228" s="10"/>
    </row>
    <row r="229" spans="1:16" ht="15" customHeight="1" thickBot="1" x14ac:dyDescent="0.3">
      <c r="A229" s="2497" t="s">
        <v>94</v>
      </c>
      <c r="B229" s="2498"/>
      <c r="C229" s="2499"/>
      <c r="D229" s="33">
        <f>SUM(D226:D228)</f>
        <v>25</v>
      </c>
      <c r="E229" s="436"/>
      <c r="I229" s="10"/>
      <c r="J229" s="10"/>
    </row>
    <row r="230" spans="1:16" ht="15" customHeight="1" thickBot="1" x14ac:dyDescent="0.3">
      <c r="A230" s="2500" t="s">
        <v>253</v>
      </c>
      <c r="B230" s="2501"/>
      <c r="C230" s="2502"/>
      <c r="D230" s="33">
        <f>D219+D224-D229</f>
        <v>0</v>
      </c>
      <c r="E230" s="1154" t="s">
        <v>294</v>
      </c>
      <c r="I230" s="10"/>
      <c r="J230" s="10"/>
    </row>
    <row r="231" spans="1:16" ht="15" customHeight="1" thickBot="1" x14ac:dyDescent="0.3"/>
    <row r="232" spans="1:16" ht="15.95" customHeight="1" thickBot="1" x14ac:dyDescent="0.35">
      <c r="A232" s="1109" t="s">
        <v>560</v>
      </c>
      <c r="B232" s="1110"/>
      <c r="C232" s="157"/>
      <c r="D232" s="157"/>
      <c r="E232" s="157"/>
      <c r="F232" s="157"/>
      <c r="G232" s="321"/>
      <c r="H232" s="321"/>
      <c r="I232" s="320"/>
      <c r="J232" s="33">
        <f>J208-D224</f>
        <v>-0.99999999999963052</v>
      </c>
      <c r="K232" s="162"/>
    </row>
    <row r="233" spans="1:16" ht="21.95" customHeight="1" x14ac:dyDescent="0.25">
      <c r="A233" s="2496" t="s">
        <v>561</v>
      </c>
      <c r="B233" s="2496"/>
      <c r="C233" s="2496"/>
      <c r="D233" s="2496"/>
      <c r="E233" s="2496"/>
      <c r="F233" s="2496"/>
      <c r="G233" s="2496"/>
      <c r="H233" s="2496"/>
      <c r="I233" s="2496"/>
      <c r="J233" s="2496"/>
      <c r="K233" s="2496"/>
    </row>
    <row r="234" spans="1:16" ht="5.0999999999999996" customHeight="1" x14ac:dyDescent="0.25">
      <c r="J234" s="598"/>
      <c r="K234" s="162"/>
    </row>
    <row r="235" spans="1:16" ht="15.95" customHeight="1" thickBot="1" x14ac:dyDescent="0.3">
      <c r="A235" s="258" t="s">
        <v>129</v>
      </c>
      <c r="B235" s="258"/>
      <c r="C235" s="15"/>
      <c r="D235" s="15"/>
      <c r="E235" s="15"/>
      <c r="K235" s="162"/>
    </row>
    <row r="236" spans="1:16" ht="15.95" customHeight="1" x14ac:dyDescent="0.25">
      <c r="A236" s="387" t="s">
        <v>150</v>
      </c>
      <c r="B236" s="388"/>
      <c r="C236" s="388"/>
      <c r="D236" s="389">
        <f>D106</f>
        <v>0</v>
      </c>
      <c r="E236" s="1179" t="s">
        <v>266</v>
      </c>
      <c r="G236" s="1154"/>
      <c r="H236" s="1154"/>
      <c r="K236" s="162"/>
    </row>
    <row r="237" spans="1:16" ht="15.95" customHeight="1" thickBot="1" x14ac:dyDescent="0.3">
      <c r="A237" s="385" t="s">
        <v>128</v>
      </c>
      <c r="B237" s="546"/>
      <c r="C237" s="386"/>
      <c r="D237" s="37">
        <f>IF((J232&gt;0),J232,0)</f>
        <v>0</v>
      </c>
      <c r="E237" s="599" t="s">
        <v>296</v>
      </c>
      <c r="F237" s="600"/>
      <c r="G237" s="601"/>
      <c r="H237" s="601"/>
      <c r="I237" s="600"/>
      <c r="J237" s="600"/>
      <c r="K237" s="602"/>
    </row>
    <row r="238" spans="1:16" ht="15.75" thickBot="1" x14ac:dyDescent="0.3">
      <c r="A238" s="1115" t="s">
        <v>95</v>
      </c>
      <c r="B238" s="1116"/>
      <c r="C238" s="1173"/>
      <c r="D238" s="73" t="s">
        <v>71</v>
      </c>
      <c r="E238" s="73" t="s">
        <v>81</v>
      </c>
      <c r="G238" s="1113">
        <f>IF((I237)&gt;(J232),O238,P238)</f>
        <v>0</v>
      </c>
      <c r="P238" s="1112" t="s">
        <v>165</v>
      </c>
    </row>
    <row r="239" spans="1:16" x14ac:dyDescent="0.25">
      <c r="A239" s="2486"/>
      <c r="B239" s="2487"/>
      <c r="C239" s="2488"/>
      <c r="D239" s="233"/>
      <c r="E239" s="433"/>
    </row>
    <row r="240" spans="1:16" x14ac:dyDescent="0.25">
      <c r="A240" s="2489"/>
      <c r="B240" s="2490"/>
      <c r="C240" s="2491"/>
      <c r="D240" s="211"/>
      <c r="E240" s="434"/>
    </row>
    <row r="241" spans="1:11" x14ac:dyDescent="0.25">
      <c r="A241" s="2489"/>
      <c r="B241" s="2490"/>
      <c r="C241" s="2491"/>
      <c r="D241" s="211"/>
      <c r="E241" s="434"/>
      <c r="K241" s="162"/>
    </row>
    <row r="242" spans="1:11" ht="15.75" thickBot="1" x14ac:dyDescent="0.3">
      <c r="A242" s="2492"/>
      <c r="B242" s="2493"/>
      <c r="C242" s="2494"/>
      <c r="D242" s="235"/>
      <c r="E242" s="603"/>
      <c r="K242" s="162"/>
    </row>
    <row r="243" spans="1:11" ht="18" customHeight="1" thickBot="1" x14ac:dyDescent="0.3">
      <c r="A243" s="1174" t="s">
        <v>96</v>
      </c>
      <c r="B243" s="1175"/>
      <c r="C243" s="1175"/>
      <c r="D243" s="33">
        <f>SUM(D239:D242)</f>
        <v>0</v>
      </c>
      <c r="K243" s="162"/>
    </row>
    <row r="244" spans="1:11" ht="15.95" customHeight="1" thickBot="1" x14ac:dyDescent="0.35">
      <c r="A244" s="446" t="s">
        <v>130</v>
      </c>
      <c r="B244" s="547"/>
      <c r="C244" s="307"/>
      <c r="D244" s="447">
        <f>D236+D237-D243</f>
        <v>0</v>
      </c>
      <c r="E244" s="1154" t="s">
        <v>295</v>
      </c>
      <c r="G244" s="1179"/>
      <c r="H244" s="1179"/>
      <c r="K244" s="162"/>
    </row>
    <row r="245" spans="1:11" ht="15.95" customHeight="1" thickBot="1" x14ac:dyDescent="0.3">
      <c r="E245" s="1112"/>
      <c r="G245" s="1179"/>
      <c r="H245" s="1179"/>
      <c r="K245" s="162"/>
    </row>
    <row r="246" spans="1:11" ht="15.95" customHeight="1" thickBot="1" x14ac:dyDescent="0.3">
      <c r="A246" s="172" t="s">
        <v>260</v>
      </c>
      <c r="B246" s="173"/>
      <c r="C246" s="173"/>
      <c r="D246" s="202"/>
      <c r="E246" s="173"/>
      <c r="F246" s="173"/>
      <c r="G246" s="205"/>
      <c r="H246" s="205"/>
      <c r="I246" s="1110"/>
      <c r="J246" s="191">
        <f>J232-D237</f>
        <v>-0.99999999999963052</v>
      </c>
      <c r="K246" s="162"/>
    </row>
    <row r="247" spans="1:11" ht="15.95" customHeight="1" x14ac:dyDescent="0.25">
      <c r="A247" s="51" t="s">
        <v>163</v>
      </c>
      <c r="B247" s="51"/>
      <c r="C247" s="1180"/>
      <c r="D247" s="1169"/>
      <c r="E247" s="11"/>
      <c r="J247" s="10"/>
      <c r="K247" s="162"/>
    </row>
    <row r="248" spans="1:11" ht="15.95" customHeight="1" x14ac:dyDescent="0.25">
      <c r="E248" s="1112"/>
      <c r="G248" s="1179"/>
      <c r="H248" s="1179"/>
      <c r="K248" s="162"/>
    </row>
    <row r="249" spans="1:11" ht="15.95" customHeight="1" thickBot="1" x14ac:dyDescent="0.3">
      <c r="A249" s="258" t="s">
        <v>221</v>
      </c>
      <c r="B249" s="258"/>
      <c r="K249" s="162"/>
    </row>
    <row r="250" spans="1:11" ht="15.95" customHeight="1" thickBot="1" x14ac:dyDescent="0.3">
      <c r="A250" s="319" t="s">
        <v>213</v>
      </c>
      <c r="B250" s="318"/>
      <c r="C250" s="318"/>
      <c r="D250" s="33">
        <f>D104</f>
        <v>300.52999999999997</v>
      </c>
      <c r="E250" s="1113" t="s">
        <v>235</v>
      </c>
      <c r="G250" s="151" t="s">
        <v>232</v>
      </c>
      <c r="H250" s="151"/>
      <c r="K250" s="162"/>
    </row>
    <row r="251" spans="1:11" ht="15.95" customHeight="1" x14ac:dyDescent="0.25">
      <c r="A251" s="317" t="s">
        <v>112</v>
      </c>
      <c r="B251" s="548"/>
      <c r="C251" s="316"/>
      <c r="D251" s="58">
        <f>D198</f>
        <v>44.75</v>
      </c>
      <c r="E251" s="1113" t="s">
        <v>235</v>
      </c>
      <c r="G251" s="151" t="s">
        <v>151</v>
      </c>
      <c r="H251" s="151"/>
      <c r="K251" s="162"/>
    </row>
    <row r="252" spans="1:11" ht="15.95" customHeight="1" thickBot="1" x14ac:dyDescent="0.3">
      <c r="A252" s="315" t="s">
        <v>113</v>
      </c>
      <c r="B252" s="549"/>
      <c r="C252" s="314"/>
      <c r="D252" s="257">
        <f>D95</f>
        <v>168.82</v>
      </c>
      <c r="E252" s="1113" t="s">
        <v>235</v>
      </c>
      <c r="G252" s="151" t="s">
        <v>232</v>
      </c>
      <c r="H252" s="151"/>
      <c r="K252" s="162"/>
    </row>
    <row r="253" spans="1:11" ht="15.95" customHeight="1" thickBot="1" x14ac:dyDescent="0.3">
      <c r="A253" s="1115" t="s">
        <v>212</v>
      </c>
      <c r="B253" s="1116"/>
      <c r="C253" s="1173"/>
      <c r="D253" s="73" t="s">
        <v>71</v>
      </c>
      <c r="E253" s="73" t="s">
        <v>81</v>
      </c>
      <c r="K253" s="162"/>
    </row>
    <row r="254" spans="1:11" ht="15.95" customHeight="1" x14ac:dyDescent="0.25">
      <c r="A254" s="2486" t="s">
        <v>697</v>
      </c>
      <c r="B254" s="2487"/>
      <c r="C254" s="2488"/>
      <c r="D254" s="233">
        <v>243.48</v>
      </c>
      <c r="E254" s="395" t="s">
        <v>698</v>
      </c>
      <c r="K254" s="162"/>
    </row>
    <row r="255" spans="1:11" ht="15.95" customHeight="1" x14ac:dyDescent="0.25">
      <c r="A255" s="2489"/>
      <c r="B255" s="2490"/>
      <c r="C255" s="2491"/>
      <c r="D255" s="233"/>
      <c r="E255" s="395"/>
      <c r="K255" s="162"/>
    </row>
    <row r="256" spans="1:11" ht="15.95" customHeight="1" x14ac:dyDescent="0.25">
      <c r="A256" s="2489"/>
      <c r="B256" s="2490"/>
      <c r="C256" s="2491"/>
      <c r="D256" s="233"/>
      <c r="E256" s="395"/>
      <c r="K256" s="162"/>
    </row>
    <row r="257" spans="1:22" ht="15.95" customHeight="1" thickBot="1" x14ac:dyDescent="0.3">
      <c r="A257" s="2492"/>
      <c r="B257" s="2493"/>
      <c r="C257" s="2494"/>
      <c r="D257" s="442"/>
      <c r="E257" s="443"/>
      <c r="K257" s="162"/>
    </row>
    <row r="258" spans="1:22" ht="15.95" customHeight="1" thickBot="1" x14ac:dyDescent="0.3">
      <c r="A258" s="444" t="s">
        <v>237</v>
      </c>
      <c r="B258" s="550"/>
      <c r="C258" s="313"/>
      <c r="D258" s="33">
        <f>SUM(D254:D257)</f>
        <v>243.48</v>
      </c>
      <c r="E258" s="1112"/>
      <c r="K258" s="162"/>
    </row>
    <row r="259" spans="1:22" ht="15.95" customHeight="1" thickBot="1" x14ac:dyDescent="0.35">
      <c r="A259" s="440" t="s">
        <v>236</v>
      </c>
      <c r="B259" s="551"/>
      <c r="C259" s="312"/>
      <c r="D259" s="445">
        <f>D250+D251+D252-D258</f>
        <v>270.61999999999989</v>
      </c>
      <c r="E259" s="1154" t="s">
        <v>298</v>
      </c>
      <c r="G259" s="1179"/>
      <c r="H259" s="1179"/>
      <c r="K259" s="162"/>
    </row>
    <row r="260" spans="1:22" ht="15.95" customHeight="1" thickBot="1" x14ac:dyDescent="0.3">
      <c r="E260" s="1112"/>
      <c r="G260" s="1179"/>
      <c r="H260" s="1179"/>
      <c r="K260" s="162"/>
    </row>
    <row r="261" spans="1:22" ht="15.95" customHeight="1" thickBot="1" x14ac:dyDescent="0.3">
      <c r="A261" s="322" t="s">
        <v>204</v>
      </c>
      <c r="B261" s="552"/>
      <c r="C261" s="1110"/>
      <c r="D261" s="1110"/>
      <c r="E261" s="1110"/>
      <c r="F261" s="1110"/>
      <c r="G261" s="1110"/>
      <c r="H261" s="1110"/>
      <c r="I261" s="1111"/>
      <c r="J261" s="381">
        <f>D152+D179+D229+D258+D243</f>
        <v>597.01</v>
      </c>
      <c r="K261" s="162"/>
    </row>
    <row r="262" spans="1:22" ht="15.95" customHeight="1" thickBot="1" x14ac:dyDescent="0.3">
      <c r="G262" s="151"/>
      <c r="H262" s="151"/>
      <c r="K262" s="162"/>
    </row>
    <row r="263" spans="1:22" ht="16.5" thickBot="1" x14ac:dyDescent="0.3">
      <c r="A263" s="322" t="s">
        <v>205</v>
      </c>
      <c r="B263" s="552"/>
      <c r="C263" s="1110"/>
      <c r="D263" s="1110"/>
      <c r="E263" s="1110"/>
      <c r="F263" s="1110"/>
      <c r="G263" s="1110"/>
      <c r="H263" s="1110"/>
      <c r="I263" s="1111"/>
      <c r="J263" s="383">
        <f>K73+E96-J261</f>
        <v>1076.68</v>
      </c>
      <c r="K263" s="302"/>
      <c r="L263" s="377"/>
      <c r="M263" s="1113" t="s">
        <v>202</v>
      </c>
      <c r="U263" s="382" t="s">
        <v>206</v>
      </c>
      <c r="V263" s="303" t="s">
        <v>83</v>
      </c>
    </row>
    <row r="297" spans="3:5" x14ac:dyDescent="0.25">
      <c r="C297" s="1169"/>
      <c r="D297" s="1169"/>
      <c r="E297" s="1169"/>
    </row>
    <row r="298" spans="3:5" x14ac:dyDescent="0.25">
      <c r="C298" s="1169"/>
      <c r="D298" s="1169"/>
      <c r="E298" s="1169"/>
    </row>
    <row r="299" spans="3:5" x14ac:dyDescent="0.25">
      <c r="C299" s="1169"/>
      <c r="D299" s="1169"/>
      <c r="E299" s="1169"/>
    </row>
    <row r="300" spans="3:5" x14ac:dyDescent="0.25">
      <c r="C300" s="1169"/>
      <c r="D300" s="1169"/>
      <c r="E300" s="1169"/>
    </row>
    <row r="301" spans="3:5" x14ac:dyDescent="0.25">
      <c r="C301" s="1169"/>
      <c r="D301" s="1169"/>
      <c r="E301" s="1169"/>
    </row>
    <row r="302" spans="3:5" x14ac:dyDescent="0.25">
      <c r="C302" s="1169"/>
      <c r="D302" s="1169"/>
      <c r="E302" s="1169"/>
    </row>
  </sheetData>
  <sheetProtection sheet="1" selectLockedCells="1"/>
  <mergeCells count="125">
    <mergeCell ref="A79:B79"/>
    <mergeCell ref="A80:B80"/>
    <mergeCell ref="A81:B81"/>
    <mergeCell ref="A82:B82"/>
    <mergeCell ref="A83:B83"/>
    <mergeCell ref="A84:B84"/>
    <mergeCell ref="C3:E3"/>
    <mergeCell ref="J54:K54"/>
    <mergeCell ref="C56:E56"/>
    <mergeCell ref="G62:J62"/>
    <mergeCell ref="A77:B77"/>
    <mergeCell ref="A78:B78"/>
    <mergeCell ref="A91:B91"/>
    <mergeCell ref="A92:B92"/>
    <mergeCell ref="E95:K95"/>
    <mergeCell ref="G96:J96"/>
    <mergeCell ref="A98:J98"/>
    <mergeCell ref="A100:B100"/>
    <mergeCell ref="G100:K100"/>
    <mergeCell ref="A85:B85"/>
    <mergeCell ref="A86:B86"/>
    <mergeCell ref="A87:B87"/>
    <mergeCell ref="A88:B88"/>
    <mergeCell ref="A89:B89"/>
    <mergeCell ref="A90:B90"/>
    <mergeCell ref="A104:B104"/>
    <mergeCell ref="G104:K104"/>
    <mergeCell ref="A105:B105"/>
    <mergeCell ref="G105:K105"/>
    <mergeCell ref="A106:B106"/>
    <mergeCell ref="G106:K106"/>
    <mergeCell ref="A101:B101"/>
    <mergeCell ref="G101:K101"/>
    <mergeCell ref="A102:B102"/>
    <mergeCell ref="G102:K102"/>
    <mergeCell ref="A103:B103"/>
    <mergeCell ref="G103:K103"/>
    <mergeCell ref="A120:B120"/>
    <mergeCell ref="G120:K120"/>
    <mergeCell ref="A121:B121"/>
    <mergeCell ref="G121:K121"/>
    <mergeCell ref="A122:B122"/>
    <mergeCell ref="G122:K122"/>
    <mergeCell ref="A107:B107"/>
    <mergeCell ref="G107:K107"/>
    <mergeCell ref="A108:J108"/>
    <mergeCell ref="J110:K110"/>
    <mergeCell ref="A113:J113"/>
    <mergeCell ref="A119:B119"/>
    <mergeCell ref="G119:K119"/>
    <mergeCell ref="A126:B126"/>
    <mergeCell ref="G126:K126"/>
    <mergeCell ref="A127:B127"/>
    <mergeCell ref="G127:K127"/>
    <mergeCell ref="A128:B128"/>
    <mergeCell ref="G128:K128"/>
    <mergeCell ref="A123:B123"/>
    <mergeCell ref="G123:K123"/>
    <mergeCell ref="A124:B124"/>
    <mergeCell ref="G124:K124"/>
    <mergeCell ref="A125:B125"/>
    <mergeCell ref="G125:K125"/>
    <mergeCell ref="G133:K133"/>
    <mergeCell ref="G134:K134"/>
    <mergeCell ref="G135:K135"/>
    <mergeCell ref="A136:B136"/>
    <mergeCell ref="G136:K136"/>
    <mergeCell ref="A137:B137"/>
    <mergeCell ref="G137:K137"/>
    <mergeCell ref="A129:B129"/>
    <mergeCell ref="G129:K129"/>
    <mergeCell ref="A130:B130"/>
    <mergeCell ref="G130:K130"/>
    <mergeCell ref="G131:K131"/>
    <mergeCell ref="G132:K132"/>
    <mergeCell ref="G142:K142"/>
    <mergeCell ref="A143:B143"/>
    <mergeCell ref="G143:K143"/>
    <mergeCell ref="A144:B144"/>
    <mergeCell ref="G144:K144"/>
    <mergeCell ref="A145:B145"/>
    <mergeCell ref="G145:K145"/>
    <mergeCell ref="A138:B138"/>
    <mergeCell ref="G138:K138"/>
    <mergeCell ref="A139:B139"/>
    <mergeCell ref="G139:K139"/>
    <mergeCell ref="G140:K140"/>
    <mergeCell ref="G141:K141"/>
    <mergeCell ref="A149:B149"/>
    <mergeCell ref="G149:K149"/>
    <mergeCell ref="A150:B150"/>
    <mergeCell ref="G150:K150"/>
    <mergeCell ref="A151:B151"/>
    <mergeCell ref="G151:K151"/>
    <mergeCell ref="A146:B146"/>
    <mergeCell ref="G146:K146"/>
    <mergeCell ref="A147:B147"/>
    <mergeCell ref="G147:K147"/>
    <mergeCell ref="A148:B148"/>
    <mergeCell ref="G148:K148"/>
    <mergeCell ref="A221:C221"/>
    <mergeCell ref="A222:C222"/>
    <mergeCell ref="A223:C223"/>
    <mergeCell ref="A224:C224"/>
    <mergeCell ref="A225:C225"/>
    <mergeCell ref="A226:C226"/>
    <mergeCell ref="J166:K166"/>
    <mergeCell ref="A175:B175"/>
    <mergeCell ref="A176:B176"/>
    <mergeCell ref="A177:B177"/>
    <mergeCell ref="A178:B178"/>
    <mergeCell ref="J212:K212"/>
    <mergeCell ref="A257:C257"/>
    <mergeCell ref="A240:C240"/>
    <mergeCell ref="A241:C241"/>
    <mergeCell ref="A242:C242"/>
    <mergeCell ref="A254:C254"/>
    <mergeCell ref="A255:C255"/>
    <mergeCell ref="A256:C256"/>
    <mergeCell ref="A227:C227"/>
    <mergeCell ref="A228:C228"/>
    <mergeCell ref="A229:C229"/>
    <mergeCell ref="A230:C230"/>
    <mergeCell ref="A233:K233"/>
    <mergeCell ref="A239:C239"/>
  </mergeCells>
  <pageMargins left="0.25" right="0.25" top="0.25" bottom="0.25" header="0.25" footer="0.25"/>
  <pageSetup scale="94" fitToHeight="0" orientation="portrait" r:id="rId1"/>
  <rowBreaks count="4" manualBreakCount="4">
    <brk id="53" max="16383" man="1"/>
    <brk id="109" max="16383" man="1"/>
    <brk id="165" max="16383" man="1"/>
    <brk id="211" max="16383" man="1"/>
  </rowBreaks>
  <colBreaks count="2" manualBreakCount="2">
    <brk id="11" max="1048575" man="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0FB2-C6B1-4958-AE6C-3D8ECF38EBE7}">
  <sheetPr>
    <pageSetUpPr fitToPage="1"/>
  </sheetPr>
  <dimension ref="A1:L112"/>
  <sheetViews>
    <sheetView workbookViewId="0">
      <selection activeCell="C21" sqref="C21:C23"/>
    </sheetView>
  </sheetViews>
  <sheetFormatPr defaultRowHeight="15" x14ac:dyDescent="0.25"/>
  <cols>
    <col min="1" max="2" width="10.7109375" customWidth="1"/>
    <col min="3" max="3" width="12.7109375" style="1691" customWidth="1"/>
    <col min="4" max="5" width="12.7109375" customWidth="1"/>
    <col min="6" max="6" width="2.7109375" customWidth="1"/>
    <col min="7" max="8" width="10.7109375" customWidth="1"/>
    <col min="9" max="10" width="12.7109375" customWidth="1"/>
    <col min="11" max="11" width="10.7109375" customWidth="1"/>
    <col min="13" max="13" width="15.7109375" customWidth="1"/>
  </cols>
  <sheetData>
    <row r="1" spans="1:12" ht="18.75" x14ac:dyDescent="0.3">
      <c r="B1" s="1378"/>
      <c r="D1" s="1378"/>
      <c r="E1" s="380" t="s">
        <v>347</v>
      </c>
      <c r="F1" s="1378"/>
      <c r="G1" s="1378"/>
      <c r="H1" s="1378"/>
      <c r="I1" s="18"/>
      <c r="J1" s="166"/>
      <c r="K1" s="1378" t="s">
        <v>133</v>
      </c>
      <c r="L1" s="1378"/>
    </row>
    <row r="2" spans="1:12" x14ac:dyDescent="0.25">
      <c r="A2" s="377"/>
      <c r="B2" s="377"/>
      <c r="C2" s="1693"/>
      <c r="E2" s="1421"/>
      <c r="F2" s="1378"/>
      <c r="G2" s="1378"/>
      <c r="H2" s="1378"/>
      <c r="I2" s="1378"/>
      <c r="J2" s="1421"/>
      <c r="K2" s="1378"/>
      <c r="L2" s="1378"/>
    </row>
    <row r="3" spans="1:12" ht="21.75" thickBot="1" x14ac:dyDescent="0.4">
      <c r="A3" s="164" t="s">
        <v>59</v>
      </c>
      <c r="B3" s="1724" t="s">
        <v>854</v>
      </c>
      <c r="C3" s="1694"/>
      <c r="D3" s="206"/>
      <c r="E3" s="206"/>
      <c r="F3" s="18"/>
      <c r="G3" s="168" t="s">
        <v>851</v>
      </c>
      <c r="H3" s="168"/>
      <c r="I3" s="1378"/>
      <c r="J3" s="1421"/>
      <c r="K3" s="1378"/>
      <c r="L3" s="1378"/>
    </row>
    <row r="4" spans="1:12" x14ac:dyDescent="0.25">
      <c r="A4" s="1378"/>
      <c r="B4" s="1378"/>
      <c r="D4" s="1378"/>
      <c r="E4" s="1378"/>
      <c r="F4" s="1378"/>
      <c r="G4" s="1378"/>
      <c r="H4" s="1378"/>
      <c r="I4" s="1378"/>
      <c r="J4" s="1421"/>
      <c r="K4" s="1378"/>
      <c r="L4" s="1378"/>
    </row>
    <row r="5" spans="1:12" ht="18.75" x14ac:dyDescent="0.3">
      <c r="A5" s="258" t="s">
        <v>64</v>
      </c>
      <c r="B5" s="258"/>
      <c r="C5" s="1693"/>
      <c r="D5" s="1723" t="s">
        <v>855</v>
      </c>
      <c r="E5" s="1421"/>
      <c r="F5" s="1378"/>
      <c r="H5" s="1378"/>
      <c r="I5" s="1378"/>
      <c r="J5" s="1421"/>
      <c r="L5" s="1378"/>
    </row>
    <row r="6" spans="1:12" ht="5.0999999999999996" customHeight="1" thickBot="1" x14ac:dyDescent="0.35">
      <c r="A6" s="1401"/>
      <c r="B6" s="1401"/>
      <c r="C6" s="1693"/>
      <c r="D6" s="1421"/>
      <c r="E6" s="1421"/>
      <c r="F6" s="1378"/>
      <c r="G6" s="1378"/>
      <c r="H6" s="1378"/>
      <c r="I6" s="1378"/>
      <c r="J6" s="1421"/>
      <c r="K6" s="1378"/>
      <c r="L6" s="1378"/>
    </row>
    <row r="7" spans="1:12" ht="20.100000000000001" customHeight="1" thickBot="1" x14ac:dyDescent="0.3">
      <c r="A7" s="1389" t="s">
        <v>198</v>
      </c>
      <c r="B7" s="1390"/>
      <c r="C7" s="1695"/>
      <c r="D7" s="359"/>
      <c r="E7" s="358" t="s">
        <v>168</v>
      </c>
      <c r="F7" s="1375"/>
      <c r="G7" s="1375"/>
      <c r="H7" s="1375"/>
      <c r="I7" s="1375"/>
      <c r="J7" s="357" t="s">
        <v>203</v>
      </c>
      <c r="K7" s="356"/>
      <c r="L7" s="1378"/>
    </row>
    <row r="8" spans="1:12" ht="19.5" thickBot="1" x14ac:dyDescent="0.35">
      <c r="A8" s="1378"/>
      <c r="B8" s="1723" t="s">
        <v>856</v>
      </c>
      <c r="D8" s="1378"/>
      <c r="E8" s="1378"/>
      <c r="F8" s="1378"/>
      <c r="G8" s="1378"/>
      <c r="H8" s="1723" t="s">
        <v>857</v>
      </c>
      <c r="I8" s="1378"/>
      <c r="J8" s="1378"/>
      <c r="K8" s="162"/>
      <c r="L8" s="1378"/>
    </row>
    <row r="9" spans="1:12" ht="15.75" thickBot="1" x14ac:dyDescent="0.3">
      <c r="A9" s="1384" t="s">
        <v>169</v>
      </c>
      <c r="B9" s="1385"/>
      <c r="C9" s="1696"/>
      <c r="D9" s="73" t="s">
        <v>17</v>
      </c>
      <c r="E9" s="207" t="s">
        <v>99</v>
      </c>
      <c r="F9" s="1378"/>
      <c r="G9" s="1384" t="s">
        <v>268</v>
      </c>
      <c r="H9" s="1385"/>
      <c r="I9" s="1385"/>
      <c r="J9" s="1418"/>
      <c r="K9" s="162"/>
      <c r="L9" s="1378"/>
    </row>
    <row r="10" spans="1:12" ht="20.100000000000001" customHeight="1" thickBot="1" x14ac:dyDescent="0.3">
      <c r="A10" s="2486"/>
      <c r="B10" s="2487"/>
      <c r="C10" s="2488"/>
      <c r="D10" s="233"/>
      <c r="E10" s="355"/>
      <c r="F10" s="1378"/>
      <c r="G10" s="1384" t="s">
        <v>63</v>
      </c>
      <c r="H10" s="1385"/>
      <c r="I10" s="558" t="s">
        <v>17</v>
      </c>
      <c r="J10" s="271" t="s">
        <v>61</v>
      </c>
      <c r="K10" s="162"/>
      <c r="L10" s="1378"/>
    </row>
    <row r="11" spans="1:12" ht="20.100000000000001" customHeight="1" x14ac:dyDescent="0.25">
      <c r="A11" s="2489"/>
      <c r="B11" s="2490"/>
      <c r="C11" s="2491"/>
      <c r="D11" s="211"/>
      <c r="E11" s="354"/>
      <c r="F11" s="1378"/>
      <c r="G11" s="2486"/>
      <c r="H11" s="2488"/>
      <c r="I11" s="228"/>
      <c r="J11" s="231"/>
      <c r="K11" s="162"/>
      <c r="L11" s="1378"/>
    </row>
    <row r="12" spans="1:12" ht="20.100000000000001" customHeight="1" x14ac:dyDescent="0.25">
      <c r="A12" s="2489"/>
      <c r="B12" s="2490"/>
      <c r="C12" s="2491"/>
      <c r="D12" s="211"/>
      <c r="E12" s="354"/>
      <c r="F12" s="1378"/>
      <c r="G12" s="2489"/>
      <c r="H12" s="2491"/>
      <c r="I12" s="227"/>
      <c r="J12" s="226"/>
      <c r="K12" s="162"/>
      <c r="L12" s="1378"/>
    </row>
    <row r="13" spans="1:12" ht="20.100000000000001" customHeight="1" x14ac:dyDescent="0.25">
      <c r="A13" s="2489"/>
      <c r="B13" s="2490"/>
      <c r="C13" s="2491"/>
      <c r="D13" s="211"/>
      <c r="E13" s="354"/>
      <c r="F13" s="1378"/>
      <c r="G13" s="2489"/>
      <c r="H13" s="2491"/>
      <c r="I13" s="227"/>
      <c r="J13" s="226"/>
      <c r="K13" s="162"/>
      <c r="L13" s="1378"/>
    </row>
    <row r="14" spans="1:12" ht="20.100000000000001" customHeight="1" x14ac:dyDescent="0.25">
      <c r="A14" s="2489"/>
      <c r="B14" s="2490"/>
      <c r="C14" s="2491"/>
      <c r="D14" s="211"/>
      <c r="E14" s="1722"/>
      <c r="F14" s="1378"/>
      <c r="G14" s="2489"/>
      <c r="H14" s="2491"/>
      <c r="I14" s="227"/>
      <c r="J14" s="226"/>
      <c r="K14" s="162"/>
      <c r="L14" s="1378"/>
    </row>
    <row r="15" spans="1:12" ht="20.100000000000001" customHeight="1" x14ac:dyDescent="0.25">
      <c r="A15" s="2489"/>
      <c r="B15" s="2490"/>
      <c r="C15" s="2491"/>
      <c r="D15" s="211"/>
      <c r="E15" s="354"/>
      <c r="F15" s="1378"/>
      <c r="G15" s="2489"/>
      <c r="H15" s="2491"/>
      <c r="I15" s="227"/>
      <c r="J15" s="226"/>
      <c r="K15" s="162"/>
      <c r="L15" s="1378"/>
    </row>
    <row r="16" spans="1:12" ht="20.100000000000001" customHeight="1" x14ac:dyDescent="0.25">
      <c r="A16" s="2489"/>
      <c r="B16" s="2490"/>
      <c r="C16" s="2491"/>
      <c r="D16" s="211"/>
      <c r="E16" s="354"/>
      <c r="F16" s="1378"/>
      <c r="G16" s="2489"/>
      <c r="H16" s="2491"/>
      <c r="I16" s="227"/>
      <c r="J16" s="226"/>
      <c r="K16" s="162"/>
      <c r="L16" s="1378"/>
    </row>
    <row r="17" spans="1:12" ht="20.100000000000001" customHeight="1" thickBot="1" x14ac:dyDescent="0.3">
      <c r="A17" s="2489"/>
      <c r="B17" s="2490"/>
      <c r="C17" s="2491"/>
      <c r="D17" s="211"/>
      <c r="E17" s="354"/>
      <c r="F17" s="1378"/>
      <c r="G17" s="2492"/>
      <c r="H17" s="2494"/>
      <c r="I17" s="609"/>
      <c r="J17" s="330"/>
      <c r="K17" s="162"/>
      <c r="L17" s="1378"/>
    </row>
    <row r="18" spans="1:12" ht="20.100000000000001" customHeight="1" thickBot="1" x14ac:dyDescent="0.3">
      <c r="A18" s="353" t="s">
        <v>197</v>
      </c>
      <c r="B18" s="526"/>
      <c r="C18" s="1697" t="s">
        <v>86</v>
      </c>
      <c r="D18" s="85"/>
      <c r="E18" s="83"/>
      <c r="F18" s="1378"/>
      <c r="G18" s="1378"/>
      <c r="H18" s="1378"/>
      <c r="I18" s="1378"/>
      <c r="J18" s="1378"/>
      <c r="K18" s="162"/>
      <c r="L18" s="1378"/>
    </row>
    <row r="19" spans="1:12" s="1378" customFormat="1" ht="19.5" thickBot="1" x14ac:dyDescent="0.35">
      <c r="C19" s="1723" t="s">
        <v>858</v>
      </c>
      <c r="K19" s="162"/>
    </row>
    <row r="20" spans="1:12" s="1378" customFormat="1" ht="15.75" thickBot="1" x14ac:dyDescent="0.3">
      <c r="A20" s="1413" t="s">
        <v>248</v>
      </c>
      <c r="B20" s="1414"/>
      <c r="C20" s="1445" t="s">
        <v>226</v>
      </c>
      <c r="D20" s="689" t="s">
        <v>227</v>
      </c>
      <c r="E20" s="564" t="s">
        <v>230</v>
      </c>
      <c r="G20" s="1415" t="s">
        <v>138</v>
      </c>
      <c r="K20" s="162"/>
    </row>
    <row r="21" spans="1:12" s="1378" customFormat="1" ht="20.100000000000001" customHeight="1" x14ac:dyDescent="0.25">
      <c r="A21" s="560" t="s">
        <v>145</v>
      </c>
      <c r="B21" s="570"/>
      <c r="C21" s="1698"/>
      <c r="D21" s="1442"/>
      <c r="E21" s="561"/>
      <c r="F21" s="1421"/>
      <c r="G21" s="1415" t="s">
        <v>139</v>
      </c>
      <c r="K21" s="162"/>
    </row>
    <row r="22" spans="1:12" s="1378" customFormat="1" ht="20.100000000000001" customHeight="1" x14ac:dyDescent="0.25">
      <c r="A22" s="1416" t="s">
        <v>123</v>
      </c>
      <c r="B22" s="1417"/>
      <c r="C22" s="1446"/>
      <c r="D22" s="565"/>
      <c r="E22" s="556"/>
      <c r="G22" s="1415" t="s">
        <v>140</v>
      </c>
      <c r="K22" s="162"/>
    </row>
    <row r="23" spans="1:12" s="1378" customFormat="1" ht="20.100000000000001" customHeight="1" thickBot="1" x14ac:dyDescent="0.3">
      <c r="A23" s="572" t="s">
        <v>114</v>
      </c>
      <c r="B23" s="573"/>
      <c r="C23" s="1699"/>
      <c r="D23" s="565"/>
      <c r="E23" s="469"/>
      <c r="K23" s="162"/>
    </row>
    <row r="24" spans="1:12" s="1378" customFormat="1" ht="20.100000000000001" customHeight="1" x14ac:dyDescent="0.25">
      <c r="A24" s="390" t="s">
        <v>211</v>
      </c>
      <c r="B24" s="1410"/>
      <c r="C24" s="1700"/>
      <c r="D24" s="1443"/>
      <c r="E24" s="59" t="s">
        <v>229</v>
      </c>
      <c r="K24" s="162"/>
    </row>
    <row r="25" spans="1:12" s="1378" customFormat="1" ht="20.100000000000001" customHeight="1" x14ac:dyDescent="0.25">
      <c r="A25" s="1411" t="s">
        <v>122</v>
      </c>
      <c r="B25" s="1412"/>
      <c r="C25" s="1700"/>
      <c r="D25" s="1443"/>
      <c r="E25" s="59" t="s">
        <v>229</v>
      </c>
      <c r="F25" s="1421"/>
      <c r="K25" s="162"/>
    </row>
    <row r="26" spans="1:12" s="1378" customFormat="1" ht="20.100000000000001" customHeight="1" thickBot="1" x14ac:dyDescent="0.3">
      <c r="A26" s="264" t="s">
        <v>149</v>
      </c>
      <c r="B26" s="1447"/>
      <c r="C26" s="1701"/>
      <c r="D26" s="1444"/>
      <c r="E26" s="59" t="s">
        <v>229</v>
      </c>
      <c r="F26" s="1421"/>
      <c r="K26" s="162"/>
    </row>
    <row r="27" spans="1:12" s="1378" customFormat="1" ht="20.100000000000001" customHeight="1" thickBot="1" x14ac:dyDescent="0.35">
      <c r="A27" s="2772" t="s">
        <v>714</v>
      </c>
      <c r="B27" s="2773"/>
      <c r="C27" s="2774"/>
      <c r="D27" s="1448"/>
      <c r="E27" s="1421"/>
      <c r="G27" s="161"/>
      <c r="H27" s="161"/>
      <c r="K27" s="162"/>
    </row>
    <row r="28" spans="1:12" s="1378" customFormat="1" ht="19.5" thickBot="1" x14ac:dyDescent="0.35">
      <c r="A28"/>
      <c r="B28"/>
      <c r="C28" s="1691"/>
      <c r="D28"/>
      <c r="E28"/>
      <c r="K28" s="1725" t="s">
        <v>859</v>
      </c>
    </row>
    <row r="29" spans="1:12" s="1378" customFormat="1" ht="20.100000000000001" customHeight="1" thickBot="1" x14ac:dyDescent="0.3">
      <c r="A29" s="2543" t="s">
        <v>715</v>
      </c>
      <c r="B29" s="2544"/>
      <c r="C29" s="2544"/>
      <c r="D29" s="2544"/>
      <c r="E29" s="2544"/>
      <c r="F29" s="2544"/>
      <c r="G29" s="2544"/>
      <c r="H29" s="2544"/>
      <c r="I29" s="2544"/>
      <c r="J29" s="2545"/>
      <c r="K29" s="243"/>
    </row>
    <row r="30" spans="1:12" x14ac:dyDescent="0.25">
      <c r="A30" s="1378"/>
      <c r="B30" s="1378"/>
      <c r="D30" s="1378"/>
      <c r="E30" s="1421"/>
      <c r="F30" s="1378"/>
      <c r="G30" s="1378"/>
      <c r="H30" s="1378"/>
      <c r="I30" s="1378"/>
      <c r="J30" s="1378"/>
      <c r="K30" s="162"/>
      <c r="L30" s="1378"/>
    </row>
    <row r="31" spans="1:12" ht="18.75" x14ac:dyDescent="0.3">
      <c r="A31" s="258" t="s">
        <v>65</v>
      </c>
      <c r="B31" s="258"/>
      <c r="C31" s="160"/>
      <c r="D31" s="1726" t="s">
        <v>860</v>
      </c>
      <c r="E31" s="1421"/>
      <c r="F31" s="1378"/>
      <c r="G31" s="1378"/>
      <c r="H31" s="1378"/>
      <c r="I31" s="1378"/>
      <c r="J31" s="1378"/>
      <c r="K31" s="162"/>
      <c r="L31" s="1378"/>
    </row>
    <row r="32" spans="1:12" ht="5.0999999999999996" customHeight="1" x14ac:dyDescent="0.3">
      <c r="A32" s="1401"/>
      <c r="B32" s="1401"/>
      <c r="C32" s="1702"/>
      <c r="D32" s="1421"/>
      <c r="E32" s="1421"/>
      <c r="F32" s="1378"/>
      <c r="G32" s="1378"/>
      <c r="H32" s="1378"/>
      <c r="I32" s="1378"/>
      <c r="J32" s="1378"/>
      <c r="K32" s="162"/>
      <c r="L32" s="1378"/>
    </row>
    <row r="33" spans="1:12" ht="15.75" x14ac:dyDescent="0.25">
      <c r="A33" s="1454" t="s">
        <v>4</v>
      </c>
      <c r="B33" s="559" t="s">
        <v>164</v>
      </c>
      <c r="C33" s="1455" t="s">
        <v>2</v>
      </c>
      <c r="D33" s="1456" t="s">
        <v>3</v>
      </c>
      <c r="E33" s="1457" t="s">
        <v>16</v>
      </c>
      <c r="F33" s="1378"/>
      <c r="G33" s="1378"/>
      <c r="H33" s="1378"/>
      <c r="I33" s="1378"/>
      <c r="J33" s="1378"/>
      <c r="K33" s="162"/>
      <c r="L33" s="1378"/>
    </row>
    <row r="34" spans="1:12" ht="20.100000000000001" customHeight="1" x14ac:dyDescent="0.25">
      <c r="A34" s="80" t="s">
        <v>269</v>
      </c>
      <c r="B34" s="80"/>
      <c r="C34" s="1692"/>
      <c r="D34" s="210"/>
      <c r="E34" s="76"/>
      <c r="F34" s="1378"/>
      <c r="G34" s="1378"/>
      <c r="I34" s="1378"/>
      <c r="J34" s="1378"/>
      <c r="K34" s="162"/>
      <c r="L34" s="1378"/>
    </row>
    <row r="35" spans="1:12" ht="20.100000000000001" customHeight="1" x14ac:dyDescent="0.25">
      <c r="A35" s="80" t="s">
        <v>6</v>
      </c>
      <c r="B35" s="80"/>
      <c r="C35" s="1692"/>
      <c r="D35" s="210"/>
      <c r="E35" s="76"/>
      <c r="F35" s="1378"/>
      <c r="H35" s="1378"/>
      <c r="I35" s="1378"/>
      <c r="J35" s="1378"/>
      <c r="K35" s="162"/>
      <c r="L35" s="1378"/>
    </row>
    <row r="36" spans="1:12" ht="20.100000000000001" customHeight="1" x14ac:dyDescent="0.25">
      <c r="A36" s="80" t="s">
        <v>14</v>
      </c>
      <c r="B36" s="80"/>
      <c r="C36" s="1692"/>
      <c r="D36" s="210"/>
      <c r="E36" s="76"/>
      <c r="F36" s="1378"/>
      <c r="G36" s="1378"/>
      <c r="H36" s="1378"/>
      <c r="I36" s="1378"/>
      <c r="J36" s="1378"/>
      <c r="K36" s="162"/>
      <c r="L36" s="1378"/>
    </row>
    <row r="37" spans="1:12" ht="20.100000000000001" customHeight="1" x14ac:dyDescent="0.25">
      <c r="A37" s="80" t="s">
        <v>270</v>
      </c>
      <c r="B37" s="80"/>
      <c r="C37" s="1692"/>
      <c r="D37" s="210"/>
      <c r="E37" s="76"/>
      <c r="F37" s="1378"/>
      <c r="G37" s="1378"/>
      <c r="H37" s="1378"/>
      <c r="I37" s="1378"/>
      <c r="J37" s="1378"/>
      <c r="K37" s="162"/>
      <c r="L37" s="1378"/>
    </row>
    <row r="38" spans="1:12" ht="20.100000000000001" customHeight="1" x14ac:dyDescent="0.25">
      <c r="A38" s="591" t="s">
        <v>275</v>
      </c>
      <c r="B38" s="80"/>
      <c r="C38" s="1692"/>
      <c r="D38" s="210"/>
      <c r="E38" s="76"/>
      <c r="F38" s="1378"/>
      <c r="G38" s="1378"/>
      <c r="H38" s="1378"/>
      <c r="I38" s="1378"/>
      <c r="J38" s="1378"/>
      <c r="K38" s="162"/>
      <c r="L38" s="1378"/>
    </row>
    <row r="39" spans="1:12" ht="20.100000000000001" customHeight="1" thickBot="1" x14ac:dyDescent="0.35">
      <c r="A39" s="80" t="s">
        <v>50</v>
      </c>
      <c r="B39" s="80"/>
      <c r="C39" s="1692"/>
      <c r="D39" s="210"/>
      <c r="E39" s="76"/>
      <c r="F39" s="1378"/>
      <c r="G39" s="1378"/>
      <c r="H39" s="1378"/>
      <c r="I39" s="1723" t="s">
        <v>861</v>
      </c>
      <c r="J39" s="1378"/>
      <c r="K39" s="162"/>
      <c r="L39" s="1378"/>
    </row>
    <row r="40" spans="1:12" ht="20.100000000000001" customHeight="1" thickBot="1" x14ac:dyDescent="0.3">
      <c r="A40" s="80" t="s">
        <v>11</v>
      </c>
      <c r="B40" s="80"/>
      <c r="C40" s="1692"/>
      <c r="D40" s="210"/>
      <c r="E40" s="76"/>
      <c r="F40" s="1378"/>
      <c r="G40" s="350" t="s">
        <v>62</v>
      </c>
      <c r="H40" s="1385"/>
      <c r="I40" s="349" t="s">
        <v>100</v>
      </c>
      <c r="J40" s="348" t="s">
        <v>49</v>
      </c>
      <c r="K40" s="162"/>
      <c r="L40" s="1378"/>
    </row>
    <row r="41" spans="1:12" ht="20.100000000000001" customHeight="1" x14ac:dyDescent="0.25">
      <c r="A41" s="80" t="s">
        <v>12</v>
      </c>
      <c r="B41" s="80"/>
      <c r="C41" s="1692"/>
      <c r="D41" s="210"/>
      <c r="E41" s="76"/>
      <c r="F41" s="1378"/>
      <c r="G41" s="2486"/>
      <c r="H41" s="2488"/>
      <c r="I41" s="213"/>
      <c r="J41" s="212"/>
      <c r="K41" s="162"/>
      <c r="L41" s="1378"/>
    </row>
    <row r="42" spans="1:12" ht="20.100000000000001" customHeight="1" x14ac:dyDescent="0.25">
      <c r="A42" s="80" t="s">
        <v>15</v>
      </c>
      <c r="B42" s="80"/>
      <c r="C42" s="1692"/>
      <c r="D42" s="210"/>
      <c r="E42" s="76"/>
      <c r="F42" s="1378"/>
      <c r="G42" s="2489"/>
      <c r="H42" s="2491"/>
      <c r="I42" s="213"/>
      <c r="J42" s="212"/>
      <c r="K42" s="162"/>
      <c r="L42" s="1378"/>
    </row>
    <row r="43" spans="1:12" ht="20.100000000000001" customHeight="1" x14ac:dyDescent="0.25">
      <c r="A43" s="81" t="s">
        <v>271</v>
      </c>
      <c r="B43" s="81"/>
      <c r="C43" s="1692"/>
      <c r="D43" s="210"/>
      <c r="E43" s="76"/>
      <c r="F43" s="1378"/>
      <c r="G43" s="2489"/>
      <c r="H43" s="2491"/>
      <c r="I43" s="213"/>
      <c r="J43" s="212"/>
      <c r="K43" s="162"/>
      <c r="L43" s="1378"/>
    </row>
    <row r="44" spans="1:12" s="1378" customFormat="1" ht="20.100000000000001" customHeight="1" x14ac:dyDescent="0.25">
      <c r="A44" s="1027"/>
      <c r="B44" s="80"/>
      <c r="C44" s="1703"/>
      <c r="D44" s="214"/>
      <c r="E44" s="76"/>
      <c r="G44" s="2489"/>
      <c r="H44" s="2491"/>
      <c r="I44" s="215"/>
      <c r="J44" s="212"/>
      <c r="K44" s="162"/>
    </row>
    <row r="45" spans="1:12" s="1378" customFormat="1" ht="20.100000000000001" customHeight="1" x14ac:dyDescent="0.25">
      <c r="A45" s="1027"/>
      <c r="B45" s="80"/>
      <c r="C45" s="1703"/>
      <c r="D45" s="214"/>
      <c r="E45" s="76"/>
      <c r="G45" s="2489"/>
      <c r="H45" s="2491"/>
      <c r="I45" s="215"/>
      <c r="J45" s="212"/>
      <c r="K45" s="162"/>
    </row>
    <row r="46" spans="1:12" s="1378" customFormat="1" ht="20.100000000000001" customHeight="1" x14ac:dyDescent="0.25">
      <c r="A46" s="1027"/>
      <c r="B46" s="80"/>
      <c r="C46" s="1703"/>
      <c r="D46" s="214"/>
      <c r="E46" s="76"/>
      <c r="G46" s="2489"/>
      <c r="H46" s="2491"/>
      <c r="I46" s="215"/>
      <c r="J46" s="212"/>
      <c r="K46" s="162"/>
    </row>
    <row r="47" spans="1:12" ht="20.100000000000001" customHeight="1" x14ac:dyDescent="0.25">
      <c r="A47" s="81" t="s">
        <v>272</v>
      </c>
      <c r="B47" s="81"/>
      <c r="C47" s="1703"/>
      <c r="D47" s="214"/>
      <c r="E47" s="76"/>
      <c r="F47" s="1378"/>
      <c r="G47" s="2489"/>
      <c r="H47" s="2491"/>
      <c r="I47" s="215"/>
      <c r="J47" s="212"/>
      <c r="K47" s="162"/>
      <c r="L47" s="1378"/>
    </row>
    <row r="48" spans="1:12" ht="20.100000000000001" customHeight="1" thickBot="1" x14ac:dyDescent="0.3">
      <c r="A48" s="1395" t="s">
        <v>67</v>
      </c>
      <c r="B48" s="1395"/>
      <c r="C48" s="1704"/>
      <c r="D48" s="20"/>
      <c r="E48" s="77"/>
      <c r="F48" s="1378"/>
      <c r="G48" s="438" t="s">
        <v>101</v>
      </c>
      <c r="H48" s="553"/>
      <c r="I48" s="54"/>
      <c r="J48" s="257"/>
      <c r="K48" s="162"/>
      <c r="L48" s="1378"/>
    </row>
    <row r="49" spans="1:12" ht="20.100000000000001" customHeight="1" x14ac:dyDescent="0.25">
      <c r="A49" s="1458" t="s">
        <v>492</v>
      </c>
      <c r="B49" s="39"/>
      <c r="C49" s="1705"/>
      <c r="D49" s="1449"/>
      <c r="E49" s="1450"/>
      <c r="F49" s="1378"/>
      <c r="G49" s="1378"/>
      <c r="H49" s="1378"/>
      <c r="I49" s="1378"/>
      <c r="J49" s="1378"/>
      <c r="K49" s="1378"/>
      <c r="L49" s="1378"/>
    </row>
    <row r="50" spans="1:12" ht="20.100000000000001" customHeight="1" x14ac:dyDescent="0.3">
      <c r="A50" s="1451" t="s">
        <v>717</v>
      </c>
      <c r="B50" s="81"/>
      <c r="C50" s="1706"/>
      <c r="D50" s="1453"/>
      <c r="E50" s="1452">
        <f>Table1106141822263038424650581181311397073757981838587935663675456626971281214161789102[[#This Row],[Donations]]+Table1106141822263038424650581181311397073757981838587935663675456626971281214161789102[[#This Row],[Liturature]]</f>
        <v>0</v>
      </c>
      <c r="K50" s="1725" t="s">
        <v>862</v>
      </c>
      <c r="L50" s="1378"/>
    </row>
    <row r="51" spans="1:12" s="1378" customFormat="1" ht="5.0999999999999996" customHeight="1" thickBot="1" x14ac:dyDescent="0.3">
      <c r="C51" s="1691"/>
      <c r="K51" s="162"/>
    </row>
    <row r="52" spans="1:12" s="1378" customFormat="1" ht="15.75" thickBot="1" x14ac:dyDescent="0.3">
      <c r="A52" s="1374" t="s">
        <v>716</v>
      </c>
      <c r="B52" s="1375"/>
      <c r="C52" s="1695"/>
      <c r="D52" s="1375"/>
      <c r="E52" s="1375"/>
      <c r="F52" s="1375"/>
      <c r="G52" s="1375"/>
      <c r="H52" s="1375"/>
      <c r="I52" s="1375"/>
      <c r="J52" s="1375"/>
      <c r="K52" s="243"/>
    </row>
    <row r="53" spans="1:12" ht="15.75" x14ac:dyDescent="0.25">
      <c r="A53" s="1378"/>
      <c r="B53" s="1378"/>
      <c r="C53" s="1693"/>
      <c r="D53" s="380" t="s">
        <v>347</v>
      </c>
      <c r="E53" s="380"/>
      <c r="F53" s="1378"/>
      <c r="G53" s="1378"/>
      <c r="H53" s="1378"/>
      <c r="I53" s="1378"/>
      <c r="J53" s="1378"/>
      <c r="K53" s="1378" t="s">
        <v>132</v>
      </c>
      <c r="L53" s="1378"/>
    </row>
    <row r="54" spans="1:12" x14ac:dyDescent="0.25">
      <c r="A54" s="1377" t="s">
        <v>348</v>
      </c>
      <c r="B54" s="1378"/>
      <c r="D54" s="10"/>
      <c r="E54" s="1421"/>
      <c r="F54" s="1378"/>
      <c r="G54" s="1378"/>
      <c r="H54" s="1378"/>
      <c r="I54" s="86"/>
      <c r="J54" s="1378"/>
      <c r="K54" s="162"/>
      <c r="L54" s="1378"/>
    </row>
    <row r="55" spans="1:12" ht="19.5" thickBot="1" x14ac:dyDescent="0.35">
      <c r="A55" s="448" t="s">
        <v>238</v>
      </c>
      <c r="B55" s="448"/>
      <c r="D55" s="1727" t="s">
        <v>863</v>
      </c>
      <c r="E55" s="1421"/>
      <c r="F55" s="1378"/>
      <c r="G55" s="1378"/>
      <c r="H55" s="1378"/>
      <c r="I55" s="86"/>
      <c r="J55" s="1378"/>
      <c r="K55" s="162"/>
      <c r="L55" s="1378"/>
    </row>
    <row r="56" spans="1:12" ht="15.75" thickBot="1" x14ac:dyDescent="0.3">
      <c r="A56" s="2506" t="s">
        <v>19</v>
      </c>
      <c r="B56" s="2508"/>
      <c r="C56" s="1707" t="s">
        <v>106</v>
      </c>
      <c r="D56" s="73" t="s">
        <v>71</v>
      </c>
      <c r="E56" s="73" t="s">
        <v>81</v>
      </c>
      <c r="L56" s="1378"/>
    </row>
    <row r="57" spans="1:12" ht="17.100000000000001" customHeight="1" x14ac:dyDescent="0.25">
      <c r="A57" s="2510" t="s">
        <v>110</v>
      </c>
      <c r="B57" s="2512"/>
      <c r="C57" s="125" t="s">
        <v>21</v>
      </c>
      <c r="D57" s="223"/>
      <c r="E57" s="224"/>
      <c r="L57" s="1378"/>
    </row>
    <row r="58" spans="1:12" ht="17.100000000000001" customHeight="1" x14ac:dyDescent="0.25">
      <c r="A58" s="2541"/>
      <c r="B58" s="2542"/>
      <c r="C58" s="98" t="s">
        <v>51</v>
      </c>
      <c r="D58" s="225"/>
      <c r="E58" s="226"/>
      <c r="L58" s="1378"/>
    </row>
    <row r="59" spans="1:12" ht="17.100000000000001" customHeight="1" x14ac:dyDescent="0.25">
      <c r="A59" s="2541"/>
      <c r="B59" s="2542"/>
      <c r="C59" s="98" t="s">
        <v>0</v>
      </c>
      <c r="D59" s="225"/>
      <c r="E59" s="226"/>
      <c r="L59" s="1378"/>
    </row>
    <row r="60" spans="1:12" ht="17.100000000000001" customHeight="1" x14ac:dyDescent="0.25">
      <c r="A60" s="2541"/>
      <c r="B60" s="2542"/>
      <c r="C60" s="98" t="s">
        <v>24</v>
      </c>
      <c r="D60" s="225"/>
      <c r="E60" s="226"/>
      <c r="L60" s="1378"/>
    </row>
    <row r="61" spans="1:12" ht="17.100000000000001" customHeight="1" x14ac:dyDescent="0.25">
      <c r="A61" s="2538"/>
      <c r="B61" s="2539"/>
      <c r="C61" s="99" t="s">
        <v>1</v>
      </c>
      <c r="D61" s="227"/>
      <c r="E61" s="226"/>
      <c r="L61" s="1378"/>
    </row>
    <row r="62" spans="1:12" ht="17.100000000000001" customHeight="1" x14ac:dyDescent="0.25">
      <c r="A62" s="2538"/>
      <c r="B62" s="2539"/>
      <c r="C62" s="99" t="s">
        <v>22</v>
      </c>
      <c r="D62" s="225"/>
      <c r="E62" s="226"/>
      <c r="L62" s="1378"/>
    </row>
    <row r="63" spans="1:12" ht="17.100000000000001" customHeight="1" thickBot="1" x14ac:dyDescent="0.3">
      <c r="A63" s="2538"/>
      <c r="B63" s="2539"/>
      <c r="C63" s="99" t="s">
        <v>116</v>
      </c>
      <c r="D63" s="230"/>
      <c r="E63" s="384"/>
      <c r="L63" s="1378"/>
    </row>
    <row r="64" spans="1:12" ht="17.100000000000001" customHeight="1" x14ac:dyDescent="0.25">
      <c r="A64" s="2510" t="s">
        <v>72</v>
      </c>
      <c r="B64" s="2512"/>
      <c r="C64" s="102" t="s">
        <v>108</v>
      </c>
      <c r="D64" s="227"/>
      <c r="E64" s="226"/>
      <c r="L64" s="1378"/>
    </row>
    <row r="65" spans="1:12" ht="17.100000000000001" customHeight="1" x14ac:dyDescent="0.25">
      <c r="A65" s="2513"/>
      <c r="B65" s="2515"/>
      <c r="C65" s="102" t="s">
        <v>538</v>
      </c>
      <c r="D65" s="227"/>
      <c r="E65" s="226"/>
      <c r="L65" s="1378"/>
    </row>
    <row r="66" spans="1:12" ht="17.100000000000001" customHeight="1" x14ac:dyDescent="0.25">
      <c r="A66" s="2536"/>
      <c r="B66" s="2537"/>
      <c r="C66" s="102" t="s">
        <v>539</v>
      </c>
      <c r="D66" s="227"/>
      <c r="E66" s="226"/>
      <c r="L66" s="1378"/>
    </row>
    <row r="67" spans="1:12" ht="17.100000000000001" customHeight="1" thickBot="1" x14ac:dyDescent="0.3">
      <c r="A67" s="2534"/>
      <c r="B67" s="2535"/>
      <c r="C67" s="102" t="s">
        <v>117</v>
      </c>
      <c r="D67" s="227"/>
      <c r="E67" s="229"/>
      <c r="L67" s="1378"/>
    </row>
    <row r="68" spans="1:12" ht="17.100000000000001" customHeight="1" x14ac:dyDescent="0.25">
      <c r="A68" s="1011" t="s">
        <v>552</v>
      </c>
      <c r="B68" s="1012" t="s">
        <v>553</v>
      </c>
      <c r="C68" s="1010" t="s">
        <v>29</v>
      </c>
      <c r="D68" s="227"/>
      <c r="E68" s="229"/>
      <c r="L68" s="1378"/>
    </row>
    <row r="69" spans="1:12" ht="17.100000000000001" customHeight="1" x14ac:dyDescent="0.25">
      <c r="A69" s="1002"/>
      <c r="B69" s="80" t="s">
        <v>224</v>
      </c>
      <c r="C69" s="80" t="s">
        <v>550</v>
      </c>
      <c r="D69" s="227"/>
      <c r="E69" s="229"/>
      <c r="L69" s="1378"/>
    </row>
    <row r="70" spans="1:12" ht="17.100000000000001" customHeight="1" x14ac:dyDescent="0.25">
      <c r="A70" s="1002"/>
      <c r="B70" s="80" t="s">
        <v>224</v>
      </c>
      <c r="C70" s="102" t="s">
        <v>373</v>
      </c>
      <c r="D70" s="227"/>
      <c r="E70" s="229"/>
      <c r="L70" s="1378"/>
    </row>
    <row r="71" spans="1:12" ht="17.100000000000001" customHeight="1" x14ac:dyDescent="0.25">
      <c r="A71" s="1002"/>
      <c r="B71" s="80" t="s">
        <v>553</v>
      </c>
      <c r="C71" s="102" t="s">
        <v>30</v>
      </c>
      <c r="D71" s="227"/>
      <c r="E71" s="229"/>
      <c r="L71" s="1378"/>
    </row>
    <row r="72" spans="1:12" ht="17.100000000000001" customHeight="1" thickBot="1" x14ac:dyDescent="0.3">
      <c r="A72" s="1002"/>
      <c r="B72" s="80" t="s">
        <v>553</v>
      </c>
      <c r="C72" s="102" t="s">
        <v>551</v>
      </c>
      <c r="D72" s="227"/>
      <c r="E72" s="229"/>
      <c r="L72" s="1378"/>
    </row>
    <row r="73" spans="1:12" ht="17.100000000000001" customHeight="1" x14ac:dyDescent="0.25">
      <c r="A73" s="2532" t="s">
        <v>75</v>
      </c>
      <c r="B73" s="2533"/>
      <c r="C73" s="102" t="s">
        <v>109</v>
      </c>
      <c r="D73" s="225"/>
      <c r="E73" s="226"/>
      <c r="L73" s="1378"/>
    </row>
    <row r="74" spans="1:12" ht="17.100000000000001" customHeight="1" thickBot="1" x14ac:dyDescent="0.3">
      <c r="A74" s="2529"/>
      <c r="B74" s="2530"/>
      <c r="C74" s="102" t="s">
        <v>74</v>
      </c>
      <c r="D74" s="227"/>
      <c r="E74" s="226"/>
      <c r="L74" s="1378"/>
    </row>
    <row r="75" spans="1:12" ht="17.100000000000001" customHeight="1" x14ac:dyDescent="0.25">
      <c r="A75" s="2532" t="s">
        <v>76</v>
      </c>
      <c r="B75" s="2533"/>
      <c r="C75" s="1003" t="s">
        <v>77</v>
      </c>
      <c r="D75" s="227"/>
      <c r="E75" s="229"/>
      <c r="L75" s="1378"/>
    </row>
    <row r="76" spans="1:12" ht="17.100000000000001" customHeight="1" thickBot="1" x14ac:dyDescent="0.3">
      <c r="A76" s="2529"/>
      <c r="B76" s="2530"/>
      <c r="C76" s="1009" t="s">
        <v>78</v>
      </c>
      <c r="D76" s="227"/>
      <c r="E76" s="226"/>
      <c r="L76" s="1378"/>
    </row>
    <row r="77" spans="1:12" ht="17.100000000000001" customHeight="1" x14ac:dyDescent="0.25">
      <c r="A77" s="1006" t="s">
        <v>542</v>
      </c>
      <c r="B77" s="1007" t="s">
        <v>21</v>
      </c>
      <c r="C77" s="1003" t="s">
        <v>544</v>
      </c>
      <c r="D77" s="227"/>
      <c r="E77" s="226"/>
      <c r="L77" s="1378"/>
    </row>
    <row r="78" spans="1:12" s="1434" customFormat="1" ht="17.100000000000001" customHeight="1" x14ac:dyDescent="0.25">
      <c r="A78" s="1008"/>
      <c r="B78" s="1004" t="s">
        <v>1</v>
      </c>
      <c r="C78" s="1003" t="s">
        <v>543</v>
      </c>
      <c r="D78" s="227"/>
      <c r="E78" s="231"/>
      <c r="F78"/>
      <c r="G78"/>
      <c r="H78"/>
      <c r="I78"/>
      <c r="J78"/>
      <c r="K78"/>
    </row>
    <row r="79" spans="1:12" s="1434" customFormat="1" ht="17.100000000000001" customHeight="1" thickBot="1" x14ac:dyDescent="0.3">
      <c r="A79" s="1435"/>
      <c r="B79" s="1439" t="s">
        <v>1</v>
      </c>
      <c r="C79" s="1003" t="s">
        <v>541</v>
      </c>
      <c r="D79" s="1005"/>
      <c r="E79" s="231"/>
      <c r="F79"/>
      <c r="G79"/>
      <c r="H79"/>
      <c r="I79"/>
      <c r="J79"/>
      <c r="K79"/>
    </row>
    <row r="80" spans="1:12" s="1434" customFormat="1" ht="17.100000000000001" customHeight="1" x14ac:dyDescent="0.25">
      <c r="A80" s="2532" t="s">
        <v>119</v>
      </c>
      <c r="B80" s="2533"/>
      <c r="C80" s="1708"/>
      <c r="D80" s="232"/>
      <c r="E80" s="132"/>
      <c r="F80"/>
      <c r="G80"/>
      <c r="H80"/>
      <c r="I80"/>
      <c r="J80"/>
      <c r="K80"/>
    </row>
    <row r="81" spans="1:12" s="1434" customFormat="1" ht="17.100000000000001" customHeight="1" x14ac:dyDescent="0.25">
      <c r="A81" s="2527"/>
      <c r="B81" s="2528"/>
      <c r="C81" s="1709"/>
      <c r="D81" s="211"/>
      <c r="E81" s="453"/>
      <c r="F81"/>
      <c r="G81"/>
      <c r="H81"/>
      <c r="I81"/>
      <c r="J81"/>
      <c r="K81"/>
    </row>
    <row r="82" spans="1:12" s="1434" customFormat="1" ht="17.100000000000001" customHeight="1" x14ac:dyDescent="0.25">
      <c r="A82" s="2489"/>
      <c r="B82" s="2491"/>
      <c r="C82" s="1710"/>
      <c r="D82" s="211"/>
      <c r="E82" s="454"/>
      <c r="F82"/>
      <c r="G82"/>
      <c r="H82"/>
      <c r="I82"/>
      <c r="J82"/>
      <c r="K82"/>
    </row>
    <row r="83" spans="1:12" s="1434" customFormat="1" ht="17.100000000000001" customHeight="1" x14ac:dyDescent="0.25">
      <c r="A83" s="2489"/>
      <c r="B83" s="2491"/>
      <c r="C83" s="1710"/>
      <c r="D83" s="211"/>
      <c r="E83" s="454"/>
      <c r="F83"/>
      <c r="G83"/>
      <c r="H83"/>
      <c r="I83"/>
      <c r="J83"/>
      <c r="K83"/>
    </row>
    <row r="84" spans="1:12" ht="17.100000000000001" customHeight="1" x14ac:dyDescent="0.25">
      <c r="A84" s="2489"/>
      <c r="B84" s="2491"/>
      <c r="C84" s="1711"/>
      <c r="D84" s="455"/>
      <c r="E84" s="331"/>
      <c r="L84" s="1378"/>
    </row>
    <row r="85" spans="1:12" ht="17.100000000000001" customHeight="1" x14ac:dyDescent="0.25">
      <c r="A85" s="2489"/>
      <c r="B85" s="2491"/>
      <c r="C85" s="1711"/>
      <c r="D85" s="234"/>
      <c r="E85" s="331"/>
      <c r="L85" s="1378"/>
    </row>
    <row r="86" spans="1:12" ht="17.100000000000001" customHeight="1" x14ac:dyDescent="0.25">
      <c r="A86" s="2489"/>
      <c r="B86" s="2491"/>
      <c r="C86" s="1711"/>
      <c r="D86" s="234"/>
      <c r="E86" s="331"/>
      <c r="L86" s="1378"/>
    </row>
    <row r="87" spans="1:12" ht="17.100000000000001" customHeight="1" thickBot="1" x14ac:dyDescent="0.3">
      <c r="A87" s="2489"/>
      <c r="B87" s="2491"/>
      <c r="C87" s="1711"/>
      <c r="D87" s="234"/>
      <c r="E87" s="331"/>
      <c r="L87" s="1378"/>
    </row>
    <row r="88" spans="1:12" ht="17.100000000000001" customHeight="1" thickBot="1" x14ac:dyDescent="0.3">
      <c r="A88" s="1437" t="s">
        <v>120</v>
      </c>
      <c r="B88" s="1438"/>
      <c r="C88" s="1712"/>
      <c r="D88" s="33"/>
      <c r="E88" s="1436"/>
      <c r="L88" s="1378"/>
    </row>
    <row r="89" spans="1:12" s="1434" customFormat="1" ht="6.95" customHeight="1" x14ac:dyDescent="0.25">
      <c r="A89"/>
      <c r="B89"/>
      <c r="C89" s="1691"/>
      <c r="D89"/>
      <c r="E89"/>
      <c r="G89" s="1181"/>
      <c r="H89" s="1181"/>
      <c r="I89" s="1181"/>
      <c r="J89" s="10"/>
      <c r="K89" s="162"/>
    </row>
    <row r="90" spans="1:12" ht="19.5" thickBot="1" x14ac:dyDescent="0.35">
      <c r="A90" s="1377" t="s">
        <v>286</v>
      </c>
      <c r="B90" s="1378"/>
      <c r="C90" s="1723" t="s">
        <v>864</v>
      </c>
      <c r="D90" s="1378"/>
      <c r="E90" s="1378"/>
      <c r="F90" s="1378"/>
      <c r="G90" s="1377" t="s">
        <v>233</v>
      </c>
      <c r="H90" s="1378"/>
      <c r="I90" s="1378"/>
      <c r="J90" s="1723" t="s">
        <v>865</v>
      </c>
      <c r="K90" s="1378"/>
      <c r="L90" s="1378"/>
    </row>
    <row r="91" spans="1:12" ht="15.75" thickBot="1" x14ac:dyDescent="0.3">
      <c r="A91" s="1424" t="s">
        <v>88</v>
      </c>
      <c r="B91" s="1425"/>
      <c r="C91" s="1713" t="s">
        <v>80</v>
      </c>
      <c r="D91" s="92" t="s">
        <v>71</v>
      </c>
      <c r="E91" s="71" t="s">
        <v>81</v>
      </c>
      <c r="F91" s="1378"/>
      <c r="G91" s="136" t="s">
        <v>111</v>
      </c>
      <c r="H91" s="540"/>
      <c r="I91" s="1425"/>
      <c r="J91" s="147" t="s">
        <v>17</v>
      </c>
      <c r="K91" s="1378"/>
      <c r="L91" s="1378"/>
    </row>
    <row r="92" spans="1:12" ht="17.100000000000001" customHeight="1" x14ac:dyDescent="0.25">
      <c r="A92" s="1387"/>
      <c r="B92" s="60"/>
      <c r="C92" s="1714"/>
      <c r="D92" s="233"/>
      <c r="E92" s="231"/>
      <c r="F92" s="1378"/>
      <c r="G92" s="144" t="s">
        <v>0</v>
      </c>
      <c r="H92" s="541"/>
      <c r="I92" s="1408"/>
      <c r="J92" s="396"/>
      <c r="K92" s="1378"/>
      <c r="L92" s="1378"/>
    </row>
    <row r="93" spans="1:12" ht="17.100000000000001" customHeight="1" x14ac:dyDescent="0.25">
      <c r="A93" s="1380"/>
      <c r="B93" s="1068"/>
      <c r="C93" s="1708"/>
      <c r="D93" s="211"/>
      <c r="E93" s="226"/>
      <c r="F93" s="1378"/>
      <c r="G93" s="1396" t="s">
        <v>1</v>
      </c>
      <c r="H93" s="1397"/>
      <c r="I93" s="1373"/>
      <c r="J93" s="212"/>
      <c r="K93" s="1378"/>
      <c r="L93" s="1378"/>
    </row>
    <row r="94" spans="1:12" ht="17.100000000000001" customHeight="1" thickBot="1" x14ac:dyDescent="0.3">
      <c r="A94" s="1380"/>
      <c r="B94" s="1068"/>
      <c r="C94" s="1708"/>
      <c r="D94" s="211"/>
      <c r="E94" s="226"/>
      <c r="F94" s="1378"/>
      <c r="G94" s="1402" t="s">
        <v>74</v>
      </c>
      <c r="H94" s="1403"/>
      <c r="I94" s="1386"/>
      <c r="J94" s="470"/>
      <c r="K94" s="1378"/>
      <c r="L94" s="1378"/>
    </row>
    <row r="95" spans="1:12" ht="15.75" thickBot="1" x14ac:dyDescent="0.3">
      <c r="A95" s="1381"/>
      <c r="B95" s="1395"/>
      <c r="C95" s="1715"/>
      <c r="D95" s="235"/>
      <c r="E95" s="330"/>
      <c r="F95" s="1378"/>
      <c r="G95" s="1378"/>
      <c r="H95" s="1378"/>
      <c r="I95" s="1378"/>
      <c r="J95" s="1378"/>
      <c r="K95" s="162"/>
      <c r="L95" s="1378"/>
    </row>
    <row r="96" spans="1:12" x14ac:dyDescent="0.25">
      <c r="A96" s="1378"/>
      <c r="B96" s="1378"/>
      <c r="D96" s="1378"/>
      <c r="E96" s="1378"/>
      <c r="F96" s="1378"/>
      <c r="G96" s="1378"/>
      <c r="H96" s="1378"/>
      <c r="I96" s="1378"/>
      <c r="J96" s="10"/>
      <c r="K96" s="162"/>
      <c r="L96" s="1378"/>
    </row>
    <row r="97" spans="1:12" x14ac:dyDescent="0.25">
      <c r="A97" s="1441" t="s">
        <v>349</v>
      </c>
      <c r="B97" s="1421"/>
      <c r="D97" s="1440"/>
      <c r="E97" s="1378"/>
      <c r="F97" s="1378"/>
      <c r="G97" s="1378"/>
      <c r="H97" s="1378"/>
      <c r="I97" s="1378"/>
      <c r="J97" s="1378"/>
      <c r="K97" s="162"/>
      <c r="L97" s="1378"/>
    </row>
    <row r="98" spans="1:12" ht="19.5" thickBot="1" x14ac:dyDescent="0.35">
      <c r="A98" s="1377" t="s">
        <v>264</v>
      </c>
      <c r="B98" s="1377"/>
      <c r="D98" s="1727" t="s">
        <v>866</v>
      </c>
      <c r="E98" s="1378"/>
      <c r="F98" s="1378"/>
      <c r="G98" s="1378"/>
      <c r="H98" s="1378"/>
      <c r="I98" s="1378"/>
      <c r="J98" s="1723" t="s">
        <v>867</v>
      </c>
      <c r="K98" s="162"/>
      <c r="L98" s="1378"/>
    </row>
    <row r="99" spans="1:12" ht="15.75" thickBot="1" x14ac:dyDescent="0.3">
      <c r="A99" s="1424" t="s">
        <v>142</v>
      </c>
      <c r="B99" s="1425"/>
      <c r="C99" s="1712"/>
      <c r="D99" s="480" t="s">
        <v>17</v>
      </c>
      <c r="E99" s="1378"/>
      <c r="F99" s="1378"/>
      <c r="G99" s="1384" t="s">
        <v>93</v>
      </c>
      <c r="H99" s="1385"/>
      <c r="I99" s="1418"/>
      <c r="J99" s="73"/>
      <c r="K99" s="73" t="s">
        <v>81</v>
      </c>
      <c r="L99" s="1378"/>
    </row>
    <row r="100" spans="1:12" ht="17.100000000000001" customHeight="1" x14ac:dyDescent="0.25">
      <c r="A100" s="1387"/>
      <c r="B100" s="1408"/>
      <c r="C100" s="1716"/>
      <c r="D100" s="396"/>
      <c r="E100" s="1378"/>
      <c r="F100" s="1378"/>
      <c r="G100" s="1387"/>
      <c r="H100" s="605"/>
      <c r="I100" s="60"/>
      <c r="J100" s="233"/>
      <c r="K100" s="433"/>
      <c r="L100" s="1378"/>
    </row>
    <row r="101" spans="1:12" ht="17.100000000000001" customHeight="1" x14ac:dyDescent="0.25">
      <c r="A101" s="1380"/>
      <c r="B101" s="1373"/>
      <c r="C101" s="1717"/>
      <c r="D101" s="212"/>
      <c r="E101" s="1378"/>
      <c r="F101" s="1378"/>
      <c r="G101" s="1380"/>
      <c r="H101" s="605"/>
      <c r="I101" s="60"/>
      <c r="J101" s="211"/>
      <c r="K101" s="434"/>
      <c r="L101" s="1378"/>
    </row>
    <row r="102" spans="1:12" ht="17.100000000000001" customHeight="1" x14ac:dyDescent="0.25">
      <c r="A102" s="1380"/>
      <c r="B102" s="1373"/>
      <c r="C102" s="1717"/>
      <c r="D102" s="212"/>
      <c r="E102" s="1378"/>
      <c r="F102" s="1378"/>
      <c r="G102" s="1380"/>
      <c r="H102" s="1373"/>
      <c r="I102" s="1068"/>
      <c r="J102" s="211"/>
      <c r="K102" s="434"/>
      <c r="L102" s="1378"/>
    </row>
    <row r="103" spans="1:12" ht="17.100000000000001" customHeight="1" thickBot="1" x14ac:dyDescent="0.3">
      <c r="A103" s="1379"/>
      <c r="B103" s="1386"/>
      <c r="C103" s="1718"/>
      <c r="D103" s="309"/>
      <c r="E103" s="1378"/>
      <c r="F103" s="1378"/>
      <c r="G103" s="1400"/>
      <c r="H103" s="1386"/>
      <c r="I103" s="1386"/>
      <c r="J103" s="684"/>
      <c r="K103" s="62"/>
      <c r="L103" s="1378"/>
    </row>
    <row r="104" spans="1:12" ht="6.95" customHeight="1" x14ac:dyDescent="0.25">
      <c r="A104" s="1378"/>
      <c r="B104" s="1378"/>
      <c r="D104" s="1378"/>
      <c r="E104" s="1378"/>
      <c r="F104" s="1378"/>
      <c r="G104" s="1378"/>
      <c r="H104" s="1378"/>
      <c r="I104" s="1378"/>
      <c r="J104" s="1378"/>
      <c r="K104" s="1378"/>
      <c r="L104" s="1378"/>
    </row>
    <row r="105" spans="1:12" ht="19.5" thickBot="1" x14ac:dyDescent="0.35">
      <c r="A105" s="258" t="s">
        <v>129</v>
      </c>
      <c r="B105" s="258"/>
      <c r="C105" s="15"/>
      <c r="D105" s="15"/>
      <c r="E105" s="1723" t="s">
        <v>868</v>
      </c>
      <c r="F105" s="1378"/>
      <c r="G105" s="258" t="s">
        <v>221</v>
      </c>
      <c r="H105" s="258"/>
      <c r="I105" s="1378"/>
      <c r="J105" s="1378"/>
      <c r="K105" s="1378"/>
      <c r="L105" s="1728" t="s">
        <v>869</v>
      </c>
    </row>
    <row r="106" spans="1:12" ht="15.75" thickBot="1" x14ac:dyDescent="0.3">
      <c r="A106" s="1384" t="s">
        <v>95</v>
      </c>
      <c r="B106" s="1385"/>
      <c r="C106" s="1707"/>
      <c r="D106" s="73" t="s">
        <v>71</v>
      </c>
      <c r="E106" s="73" t="s">
        <v>81</v>
      </c>
      <c r="F106" s="1378"/>
      <c r="G106" s="1384" t="s">
        <v>212</v>
      </c>
      <c r="H106" s="1385"/>
      <c r="I106" s="1418"/>
      <c r="J106" s="73" t="s">
        <v>71</v>
      </c>
      <c r="K106" s="73" t="s">
        <v>81</v>
      </c>
      <c r="L106" s="1378"/>
    </row>
    <row r="107" spans="1:12" ht="17.100000000000001" customHeight="1" x14ac:dyDescent="0.25">
      <c r="A107" s="1387"/>
      <c r="B107" s="605"/>
      <c r="C107" s="1719"/>
      <c r="D107" s="233"/>
      <c r="E107" s="433"/>
      <c r="F107" s="1378"/>
      <c r="G107" s="1387"/>
      <c r="H107" s="605"/>
      <c r="I107" s="60"/>
      <c r="J107" s="233"/>
      <c r="K107" s="395"/>
      <c r="L107" s="1378"/>
    </row>
    <row r="108" spans="1:12" ht="17.100000000000001" customHeight="1" x14ac:dyDescent="0.25">
      <c r="A108" s="1380"/>
      <c r="B108" s="1373"/>
      <c r="C108" s="1720"/>
      <c r="D108" s="211"/>
      <c r="E108" s="434"/>
      <c r="F108" s="1378"/>
      <c r="G108" s="1380"/>
      <c r="H108" s="605"/>
      <c r="I108" s="60"/>
      <c r="J108" s="233"/>
      <c r="K108" s="395"/>
      <c r="L108" s="1378"/>
    </row>
    <row r="109" spans="1:12" ht="17.100000000000001" customHeight="1" x14ac:dyDescent="0.25">
      <c r="A109" s="1380"/>
      <c r="B109" s="605"/>
      <c r="C109" s="1719"/>
      <c r="D109" s="211"/>
      <c r="E109" s="434"/>
      <c r="F109" s="1378"/>
      <c r="G109" s="1380"/>
      <c r="H109" s="605"/>
      <c r="I109" s="60"/>
      <c r="J109" s="233"/>
      <c r="K109" s="395"/>
      <c r="L109" s="1378"/>
    </row>
    <row r="110" spans="1:12" ht="17.100000000000001" customHeight="1" thickBot="1" x14ac:dyDescent="0.3">
      <c r="A110" s="1381"/>
      <c r="B110" s="1394"/>
      <c r="C110" s="1721"/>
      <c r="D110" s="235"/>
      <c r="E110" s="603"/>
      <c r="F110" s="1378"/>
      <c r="G110" s="1379"/>
      <c r="H110" s="1386"/>
      <c r="I110" s="1423"/>
      <c r="J110" s="442"/>
      <c r="K110" s="443"/>
      <c r="L110" s="1378"/>
    </row>
    <row r="111" spans="1:12" x14ac:dyDescent="0.25">
      <c r="A111" s="1421"/>
      <c r="B111" s="1421"/>
      <c r="D111" s="1440"/>
      <c r="E111" s="1378"/>
      <c r="F111" s="1378"/>
      <c r="G111" s="1378"/>
      <c r="H111" s="1378"/>
      <c r="I111" s="1378"/>
      <c r="J111" s="1378"/>
      <c r="K111" s="1378"/>
      <c r="L111" s="1378"/>
    </row>
    <row r="112" spans="1:12" x14ac:dyDescent="0.25">
      <c r="F112" s="1378"/>
      <c r="G112" s="1378"/>
      <c r="H112" s="1378"/>
      <c r="I112" s="1378"/>
      <c r="J112" s="1378"/>
      <c r="K112" s="1378"/>
      <c r="L112" s="1378"/>
    </row>
  </sheetData>
  <mergeCells count="48">
    <mergeCell ref="G16:H16"/>
    <mergeCell ref="G17:H17"/>
    <mergeCell ref="A15:C15"/>
    <mergeCell ref="G47:H47"/>
    <mergeCell ref="A27:C27"/>
    <mergeCell ref="A29:J29"/>
    <mergeCell ref="G41:H41"/>
    <mergeCell ref="G42:H42"/>
    <mergeCell ref="G43:H43"/>
    <mergeCell ref="G44:H44"/>
    <mergeCell ref="G45:H45"/>
    <mergeCell ref="G46:H46"/>
    <mergeCell ref="G11:H11"/>
    <mergeCell ref="G12:H12"/>
    <mergeCell ref="G13:H13"/>
    <mergeCell ref="G14:H14"/>
    <mergeCell ref="G15:H15"/>
    <mergeCell ref="A56:B56"/>
    <mergeCell ref="A57:B57"/>
    <mergeCell ref="A58:B58"/>
    <mergeCell ref="A10:C10"/>
    <mergeCell ref="A11:C11"/>
    <mergeCell ref="A12:C12"/>
    <mergeCell ref="A13:C13"/>
    <mergeCell ref="A14:C14"/>
    <mergeCell ref="A16:C16"/>
    <mergeCell ref="A17:C17"/>
    <mergeCell ref="A59:B59"/>
    <mergeCell ref="A60:B60"/>
    <mergeCell ref="A66:B66"/>
    <mergeCell ref="A67:B67"/>
    <mergeCell ref="A61:B61"/>
    <mergeCell ref="A62:B62"/>
    <mergeCell ref="A63:B63"/>
    <mergeCell ref="A64:B64"/>
    <mergeCell ref="A65:B65"/>
    <mergeCell ref="A80:B80"/>
    <mergeCell ref="A81:B81"/>
    <mergeCell ref="A73:B73"/>
    <mergeCell ref="A74:B74"/>
    <mergeCell ref="A75:B75"/>
    <mergeCell ref="A76:B76"/>
    <mergeCell ref="A87:B87"/>
    <mergeCell ref="A82:B82"/>
    <mergeCell ref="A83:B83"/>
    <mergeCell ref="A84:B84"/>
    <mergeCell ref="A85:B85"/>
    <mergeCell ref="A86:B86"/>
  </mergeCells>
  <pageMargins left="0.7" right="0.7" top="0.75" bottom="0.75" header="0.3" footer="0.3"/>
  <pageSetup scale="70" fitToHeight="0" orientation="portrait" r:id="rId1"/>
  <rowBreaks count="1" manualBreakCount="1">
    <brk id="52" max="16383" man="1"/>
  </rowBreaks>
  <colBreaks count="2" manualBreakCount="2">
    <brk id="10" max="1048575" man="1"/>
    <brk id="12" max="1048575" man="1"/>
  </col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6F89F-3C8F-4455-81E8-4CF943497F16}">
  <sheetPr>
    <pageSetUpPr fitToPage="1"/>
  </sheetPr>
  <dimension ref="A1:V310"/>
  <sheetViews>
    <sheetView topLeftCell="A126" zoomScaleNormal="100" workbookViewId="0">
      <selection activeCell="A55" sqref="A55"/>
    </sheetView>
  </sheetViews>
  <sheetFormatPr defaultRowHeight="15" x14ac:dyDescent="0.25"/>
  <cols>
    <col min="1" max="5" width="10.7109375" style="1378" customWidth="1"/>
    <col min="6" max="6" width="0.85546875" style="1378" customWidth="1"/>
    <col min="7" max="11" width="10.7109375" style="1378" customWidth="1"/>
    <col min="12" max="12" width="5.7109375" style="1378" customWidth="1"/>
    <col min="13" max="16" width="10.7109375" style="1378" customWidth="1"/>
    <col min="17" max="16384" width="9.140625" style="1378"/>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September</v>
      </c>
      <c r="D9" s="2588"/>
      <c r="E9" s="2588"/>
      <c r="F9" s="18"/>
      <c r="G9" s="168">
        <v>2019</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43722</v>
      </c>
      <c r="E11" s="173"/>
      <c r="F11" s="173"/>
      <c r="G11" s="492"/>
      <c r="H11" s="492"/>
      <c r="I11" s="1391" t="s">
        <v>203</v>
      </c>
      <c r="J11" s="174">
        <f>K60</f>
        <v>1612.46</v>
      </c>
      <c r="K11" s="162"/>
    </row>
    <row r="12" spans="1:11" ht="19.5" thickBot="1" x14ac:dyDescent="0.3">
      <c r="A12" s="494" t="s">
        <v>701</v>
      </c>
      <c r="B12" s="503"/>
      <c r="C12" s="495"/>
      <c r="D12" s="496" t="s">
        <v>86</v>
      </c>
      <c r="E12" s="497">
        <f>D73</f>
        <v>527.08000000000004</v>
      </c>
      <c r="F12" s="175"/>
      <c r="G12" s="176"/>
      <c r="H12" s="176"/>
      <c r="I12" s="177"/>
      <c r="K12" s="162"/>
    </row>
    <row r="13" spans="1:11" ht="16.5" thickBot="1" x14ac:dyDescent="0.3">
      <c r="A13" s="172" t="s">
        <v>159</v>
      </c>
      <c r="B13" s="173"/>
      <c r="C13" s="173"/>
      <c r="D13" s="173"/>
      <c r="E13" s="173"/>
      <c r="F13" s="173"/>
      <c r="G13" s="205"/>
      <c r="H13" s="205"/>
      <c r="I13" s="1376"/>
      <c r="J13" s="174">
        <f>J11-E12</f>
        <v>1085.3800000000001</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C97</f>
        <v>532.16</v>
      </c>
      <c r="E15" s="181"/>
      <c r="F15" s="177"/>
      <c r="G15" s="182"/>
      <c r="H15" s="182"/>
      <c r="I15" s="177"/>
      <c r="J15" s="177"/>
      <c r="K15" s="183"/>
    </row>
    <row r="16" spans="1:11" ht="15.75" thickBot="1" x14ac:dyDescent="0.3">
      <c r="A16" s="184" t="s">
        <v>98</v>
      </c>
      <c r="B16" s="197"/>
      <c r="C16" s="177"/>
      <c r="D16" s="185">
        <f>D98</f>
        <v>285.39</v>
      </c>
      <c r="E16" s="181"/>
      <c r="F16" s="177"/>
      <c r="G16" s="182"/>
      <c r="H16" s="182"/>
      <c r="I16" s="177"/>
      <c r="J16" s="177"/>
      <c r="K16" s="183"/>
    </row>
    <row r="17" spans="1:11" ht="16.5" thickBot="1" x14ac:dyDescent="0.3">
      <c r="A17" s="188" t="s">
        <v>218</v>
      </c>
      <c r="B17" s="189"/>
      <c r="C17" s="189"/>
      <c r="D17" s="190" t="s">
        <v>85</v>
      </c>
      <c r="E17" s="191">
        <f>E99</f>
        <v>817.55</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H156+H185</f>
        <v>136.98000000000002</v>
      </c>
      <c r="E19" s="181"/>
      <c r="F19" s="177"/>
      <c r="G19" s="182"/>
      <c r="H19" s="182"/>
      <c r="I19" s="177"/>
      <c r="J19" s="177"/>
      <c r="K19" s="183"/>
    </row>
    <row r="20" spans="1:11" x14ac:dyDescent="0.25">
      <c r="A20" s="373" t="s">
        <v>155</v>
      </c>
      <c r="B20" s="506"/>
      <c r="C20" s="179"/>
      <c r="D20" s="185">
        <f>I156</f>
        <v>0</v>
      </c>
      <c r="E20" s="181"/>
      <c r="F20" s="177"/>
      <c r="G20" s="182"/>
      <c r="H20" s="182"/>
      <c r="I20" s="177"/>
      <c r="J20" s="177"/>
      <c r="K20" s="183"/>
    </row>
    <row r="21" spans="1:11" x14ac:dyDescent="0.25">
      <c r="A21" s="372" t="s">
        <v>56</v>
      </c>
      <c r="B21" s="507"/>
      <c r="C21" s="371"/>
      <c r="D21" s="185">
        <f>I185</f>
        <v>0</v>
      </c>
      <c r="E21" s="181"/>
      <c r="F21" s="177"/>
      <c r="G21" s="182"/>
      <c r="H21" s="182"/>
      <c r="I21" s="177"/>
      <c r="J21" s="177"/>
      <c r="K21" s="183"/>
    </row>
    <row r="22" spans="1:11" x14ac:dyDescent="0.25">
      <c r="A22" s="370" t="s">
        <v>210</v>
      </c>
      <c r="B22" s="508"/>
      <c r="C22" s="369"/>
      <c r="D22" s="185">
        <f>D266</f>
        <v>0</v>
      </c>
      <c r="E22" s="181"/>
      <c r="F22" s="177"/>
      <c r="G22" s="182"/>
      <c r="H22" s="182"/>
      <c r="I22" s="177"/>
      <c r="J22" s="177"/>
      <c r="K22" s="183"/>
    </row>
    <row r="23" spans="1:11" x14ac:dyDescent="0.25">
      <c r="A23" s="368" t="s">
        <v>156</v>
      </c>
      <c r="B23" s="509"/>
      <c r="C23" s="367"/>
      <c r="D23" s="185">
        <f>D236</f>
        <v>0</v>
      </c>
      <c r="E23" s="181"/>
      <c r="F23" s="177"/>
      <c r="G23" s="182"/>
      <c r="H23" s="182"/>
      <c r="I23" s="177"/>
      <c r="J23" s="177"/>
      <c r="K23" s="183"/>
    </row>
    <row r="24" spans="1:11" ht="15.75" thickBot="1" x14ac:dyDescent="0.3">
      <c r="A24" s="366" t="s">
        <v>157</v>
      </c>
      <c r="B24" s="510"/>
      <c r="C24" s="365"/>
      <c r="D24" s="186">
        <f>D251</f>
        <v>0</v>
      </c>
      <c r="E24" s="181"/>
      <c r="F24" s="177"/>
      <c r="G24" s="187"/>
      <c r="H24" s="187"/>
      <c r="I24" s="177"/>
      <c r="J24" s="177"/>
      <c r="K24" s="183"/>
    </row>
    <row r="25" spans="1:11" ht="16.5" thickBot="1" x14ac:dyDescent="0.3">
      <c r="A25" s="192" t="s">
        <v>161</v>
      </c>
      <c r="B25" s="193"/>
      <c r="C25" s="193"/>
      <c r="D25" s="194" t="s">
        <v>86</v>
      </c>
      <c r="E25" s="174">
        <f>SUM(D19:D24)</f>
        <v>136.98000000000002</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375"/>
      <c r="J27" s="191">
        <f>J13+E17-E25</f>
        <v>1765.95</v>
      </c>
      <c r="K27" s="183"/>
    </row>
    <row r="28" spans="1:11" ht="16.5" thickBot="1" x14ac:dyDescent="0.3">
      <c r="J28" s="201"/>
      <c r="K28" s="183"/>
    </row>
    <row r="29" spans="1:11" ht="16.5" thickBot="1" x14ac:dyDescent="0.3">
      <c r="A29" s="478" t="s">
        <v>252</v>
      </c>
      <c r="B29" s="511"/>
      <c r="C29" s="477"/>
      <c r="D29" s="500"/>
      <c r="E29" s="499">
        <f>D203</f>
        <v>49.5</v>
      </c>
      <c r="G29" s="201"/>
      <c r="H29" s="201"/>
      <c r="K29" s="183"/>
    </row>
    <row r="30" spans="1:11" ht="16.5" thickBot="1" x14ac:dyDescent="0.3">
      <c r="A30" s="364" t="s">
        <v>267</v>
      </c>
      <c r="B30" s="512"/>
      <c r="C30" s="363"/>
      <c r="D30" s="501"/>
      <c r="E30" s="502">
        <f>D245</f>
        <v>5.6843418860808015E-14</v>
      </c>
      <c r="G30" s="201"/>
      <c r="H30" s="201"/>
      <c r="K30" s="183"/>
    </row>
    <row r="31" spans="1:11" ht="15.75" x14ac:dyDescent="0.25">
      <c r="G31" s="201"/>
      <c r="H31" s="201"/>
      <c r="K31" s="183"/>
    </row>
    <row r="32" spans="1:11" ht="16.5" thickBot="1" x14ac:dyDescent="0.3">
      <c r="A32" s="258" t="s">
        <v>258</v>
      </c>
      <c r="B32" s="258"/>
      <c r="E32" s="1421"/>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D104</f>
        <v>654.55999999999995</v>
      </c>
      <c r="E34" s="411">
        <f>D162</f>
        <v>935</v>
      </c>
      <c r="G34" s="613">
        <f>C34-E34</f>
        <v>0</v>
      </c>
      <c r="H34" s="614">
        <f>E34/C34</f>
        <v>1</v>
      </c>
      <c r="I34" s="612" t="s">
        <v>759</v>
      </c>
    </row>
    <row r="35" spans="1:11" x14ac:dyDescent="0.25">
      <c r="A35" s="306" t="s">
        <v>56</v>
      </c>
      <c r="B35" s="514"/>
      <c r="C35" s="79">
        <v>700</v>
      </c>
      <c r="D35" s="398">
        <f>D105</f>
        <v>152.5</v>
      </c>
      <c r="E35" s="412">
        <f>D191</f>
        <v>225.44</v>
      </c>
      <c r="G35" s="615">
        <f>C35-E35</f>
        <v>474.56</v>
      </c>
      <c r="H35" s="614">
        <f>E35/C35</f>
        <v>0.32205714285714288</v>
      </c>
      <c r="I35" s="612" t="s">
        <v>760</v>
      </c>
      <c r="J35" s="151"/>
    </row>
    <row r="36" spans="1:11" ht="15.75" thickBot="1" x14ac:dyDescent="0.3">
      <c r="A36" s="404" t="s">
        <v>57</v>
      </c>
      <c r="B36" s="515"/>
      <c r="C36" s="405">
        <v>250</v>
      </c>
      <c r="D36" s="406">
        <f>D106</f>
        <v>0</v>
      </c>
      <c r="E36" s="413">
        <f>D210</f>
        <v>0</v>
      </c>
      <c r="G36" s="616">
        <f>C36-E36</f>
        <v>250</v>
      </c>
      <c r="H36" s="617">
        <f>E36/C36</f>
        <v>0</v>
      </c>
      <c r="I36" s="612" t="s">
        <v>356</v>
      </c>
      <c r="J36" s="151"/>
    </row>
    <row r="37" spans="1:11" ht="15.75" thickBot="1" x14ac:dyDescent="0.3">
      <c r="A37" s="407" t="s">
        <v>60</v>
      </c>
      <c r="B37" s="516"/>
      <c r="C37" s="408">
        <f>SUM(C34:C36)</f>
        <v>1885</v>
      </c>
      <c r="D37" s="409">
        <f>SUM(D34:D36)</f>
        <v>807.06</v>
      </c>
      <c r="E37" s="410">
        <f>SUM(E34:E36)</f>
        <v>1160.44</v>
      </c>
      <c r="G37" s="43">
        <f>C37-E37</f>
        <v>724.56</v>
      </c>
      <c r="H37" s="11"/>
      <c r="I37" s="612"/>
    </row>
    <row r="38" spans="1:11" ht="5.0999999999999996" customHeight="1" thickBot="1" x14ac:dyDescent="0.35">
      <c r="A38" s="1401"/>
      <c r="B38" s="1401"/>
      <c r="E38" s="1421"/>
      <c r="G38" s="151"/>
      <c r="H38" s="151"/>
    </row>
    <row r="39" spans="1:11" ht="15.75" thickBot="1" x14ac:dyDescent="0.3">
      <c r="A39" s="421" t="s">
        <v>82</v>
      </c>
      <c r="B39" s="517"/>
      <c r="C39" s="422"/>
      <c r="D39" s="418" t="s">
        <v>126</v>
      </c>
      <c r="E39" s="155" t="s">
        <v>127</v>
      </c>
    </row>
    <row r="40" spans="1:11" x14ac:dyDescent="0.25">
      <c r="A40" s="423" t="s">
        <v>214</v>
      </c>
      <c r="B40" s="518"/>
      <c r="C40" s="424"/>
      <c r="D40" s="419">
        <f>D107</f>
        <v>270.62</v>
      </c>
      <c r="E40" s="61">
        <f>D267</f>
        <v>605.51</v>
      </c>
      <c r="F40" s="151"/>
    </row>
    <row r="41" spans="1:11" x14ac:dyDescent="0.25">
      <c r="A41" s="425" t="s">
        <v>69</v>
      </c>
      <c r="B41" s="519"/>
      <c r="C41" s="430"/>
      <c r="D41" s="417">
        <f>D108</f>
        <v>0</v>
      </c>
      <c r="E41" s="32">
        <f>D237</f>
        <v>0</v>
      </c>
      <c r="F41" s="151"/>
      <c r="J41" s="183"/>
    </row>
    <row r="42" spans="1:11" ht="15.75" thickBot="1" x14ac:dyDescent="0.3">
      <c r="A42" s="426" t="s">
        <v>46</v>
      </c>
      <c r="B42" s="520"/>
      <c r="C42" s="427"/>
      <c r="D42" s="420">
        <f>D109</f>
        <v>0</v>
      </c>
      <c r="E42" s="37">
        <f>D252</f>
        <v>5.6843418860808015E-14</v>
      </c>
      <c r="K42" s="183"/>
    </row>
    <row r="43" spans="1:11" ht="15.75" thickBot="1" x14ac:dyDescent="0.3">
      <c r="A43" s="428" t="s">
        <v>70</v>
      </c>
      <c r="B43" s="521"/>
      <c r="C43" s="429"/>
      <c r="D43" s="93">
        <f>SUM(D40:D42)</f>
        <v>270.62</v>
      </c>
      <c r="E43" s="33">
        <f>SUM(E40:E42)</f>
        <v>605.51</v>
      </c>
      <c r="K43" s="183"/>
    </row>
    <row r="44" spans="1:11" ht="15.75" thickBot="1" x14ac:dyDescent="0.3">
      <c r="A44" s="1388"/>
      <c r="B44" s="1388"/>
      <c r="C44" s="10"/>
      <c r="D44" s="10"/>
      <c r="E44" s="11"/>
      <c r="K44" s="183"/>
    </row>
    <row r="45" spans="1:11" ht="16.5" thickBot="1" x14ac:dyDescent="0.3">
      <c r="A45" s="487" t="s">
        <v>131</v>
      </c>
      <c r="B45" s="522"/>
      <c r="C45" s="488"/>
      <c r="D45" s="1406"/>
      <c r="E45" s="1406"/>
      <c r="F45" s="490"/>
      <c r="G45" s="1407"/>
      <c r="H45" s="1407"/>
      <c r="I45" s="362" t="s">
        <v>200</v>
      </c>
      <c r="J45" s="361" t="s">
        <v>199</v>
      </c>
      <c r="K45" s="183"/>
    </row>
    <row r="46" spans="1:11" ht="15.75" thickBot="1" x14ac:dyDescent="0.3">
      <c r="A46" s="197"/>
      <c r="B46" s="197"/>
      <c r="C46" s="177"/>
      <c r="F46" s="177"/>
      <c r="G46" s="196"/>
      <c r="H46" s="196"/>
      <c r="I46" s="198">
        <f>C37+E43</f>
        <v>2490.5100000000002</v>
      </c>
      <c r="J46" s="199">
        <f>E37+E43</f>
        <v>1765.95</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376"/>
      <c r="J49" s="191">
        <f>J254</f>
        <v>0</v>
      </c>
      <c r="K49" s="203"/>
    </row>
    <row r="50" spans="1:14" x14ac:dyDescent="0.25">
      <c r="A50" s="51" t="s">
        <v>162</v>
      </c>
      <c r="B50" s="51"/>
      <c r="C50" s="1415"/>
      <c r="D50" s="1421"/>
      <c r="E50" s="11"/>
    </row>
    <row r="54" spans="1:14" ht="18.75" x14ac:dyDescent="0.3">
      <c r="E54" s="380" t="s">
        <v>144</v>
      </c>
      <c r="I54" s="18"/>
      <c r="J54" s="2519" t="s">
        <v>556</v>
      </c>
      <c r="K54" s="2519"/>
    </row>
    <row r="55" spans="1:14" x14ac:dyDescent="0.25">
      <c r="A55" s="377"/>
      <c r="B55" s="1013"/>
      <c r="C55" s="11"/>
      <c r="D55" s="1421"/>
      <c r="E55" s="1421"/>
      <c r="J55" s="1421"/>
    </row>
    <row r="56" spans="1:14" ht="19.5" thickBot="1" x14ac:dyDescent="0.35">
      <c r="A56" s="164" t="s">
        <v>59</v>
      </c>
      <c r="B56" s="164"/>
      <c r="C56" s="2589" t="s">
        <v>742</v>
      </c>
      <c r="D56" s="2589"/>
      <c r="E56" s="2589"/>
      <c r="F56" s="18"/>
      <c r="G56" s="168">
        <v>2019</v>
      </c>
      <c r="H56" s="168"/>
      <c r="J56" s="1421"/>
    </row>
    <row r="57" spans="1:14" x14ac:dyDescent="0.25">
      <c r="J57" s="1421"/>
    </row>
    <row r="58" spans="1:14" ht="15.75" x14ac:dyDescent="0.25">
      <c r="A58" s="258" t="s">
        <v>64</v>
      </c>
      <c r="B58" s="258"/>
      <c r="C58" s="11"/>
      <c r="D58" s="1421"/>
      <c r="E58" s="1421"/>
      <c r="J58" s="1421"/>
    </row>
    <row r="59" spans="1:14" ht="8.1" customHeight="1" thickBot="1" x14ac:dyDescent="0.35">
      <c r="A59" s="1401"/>
      <c r="B59" s="1401"/>
      <c r="C59" s="11"/>
      <c r="D59" s="1421"/>
      <c r="E59" s="1421"/>
      <c r="J59" s="1421"/>
    </row>
    <row r="60" spans="1:14" ht="15.75" thickBot="1" x14ac:dyDescent="0.3">
      <c r="A60" s="1389" t="s">
        <v>198</v>
      </c>
      <c r="B60" s="1390"/>
      <c r="C60" s="1375"/>
      <c r="D60" s="359">
        <v>43722</v>
      </c>
      <c r="E60" s="358"/>
      <c r="F60" s="1375"/>
      <c r="G60" s="1375"/>
      <c r="H60" s="1375"/>
      <c r="I60" s="1375"/>
      <c r="J60" s="357" t="s">
        <v>203</v>
      </c>
      <c r="K60" s="356">
        <v>1612.46</v>
      </c>
    </row>
    <row r="61" spans="1:14" ht="8.1" customHeight="1" thickBot="1" x14ac:dyDescent="0.3">
      <c r="K61" s="162"/>
    </row>
    <row r="62" spans="1:14" ht="20.100000000000001" customHeight="1" thickBot="1" x14ac:dyDescent="0.3">
      <c r="A62" s="1384" t="s">
        <v>169</v>
      </c>
      <c r="B62" s="1385"/>
      <c r="C62" s="1385"/>
      <c r="D62" s="73" t="s">
        <v>17</v>
      </c>
      <c r="E62" s="207" t="s">
        <v>99</v>
      </c>
      <c r="G62" s="2584" t="s">
        <v>554</v>
      </c>
      <c r="H62" s="2585"/>
      <c r="I62" s="2585"/>
      <c r="J62" s="2586"/>
      <c r="K62" s="162"/>
    </row>
    <row r="63" spans="1:14" ht="15.75" customHeight="1" thickBot="1" x14ac:dyDescent="0.3">
      <c r="A63" s="1422" t="s">
        <v>481</v>
      </c>
      <c r="B63" s="605"/>
      <c r="C63" s="60"/>
      <c r="D63" s="233">
        <v>5</v>
      </c>
      <c r="E63" s="355" t="s">
        <v>223</v>
      </c>
      <c r="G63" s="1384" t="s">
        <v>63</v>
      </c>
      <c r="H63" s="1385"/>
      <c r="I63" s="558" t="s">
        <v>17</v>
      </c>
      <c r="J63" s="271" t="s">
        <v>61</v>
      </c>
      <c r="K63" s="162"/>
      <c r="N63" s="1392"/>
    </row>
    <row r="64" spans="1:14" x14ac:dyDescent="0.25">
      <c r="A64" s="1380" t="s">
        <v>682</v>
      </c>
      <c r="B64" s="1373"/>
      <c r="C64" s="1068"/>
      <c r="D64" s="211">
        <v>5</v>
      </c>
      <c r="E64" s="354" t="s">
        <v>225</v>
      </c>
      <c r="G64" s="1422" t="s">
        <v>743</v>
      </c>
      <c r="H64" s="60"/>
      <c r="I64" s="228">
        <v>11.95</v>
      </c>
      <c r="J64" s="231" t="s">
        <v>744</v>
      </c>
      <c r="K64" s="162"/>
    </row>
    <row r="65" spans="1:11" x14ac:dyDescent="0.25">
      <c r="A65" s="1380" t="s">
        <v>720</v>
      </c>
      <c r="B65" s="1373"/>
      <c r="C65" s="1068"/>
      <c r="D65" s="211">
        <v>5</v>
      </c>
      <c r="E65" s="354" t="s">
        <v>721</v>
      </c>
      <c r="G65" s="1380" t="s">
        <v>745</v>
      </c>
      <c r="H65" s="1068"/>
      <c r="I65" s="227">
        <v>25.39</v>
      </c>
      <c r="J65" s="226" t="s">
        <v>746</v>
      </c>
      <c r="K65" s="162"/>
    </row>
    <row r="66" spans="1:11" x14ac:dyDescent="0.25">
      <c r="A66" s="1380" t="s">
        <v>722</v>
      </c>
      <c r="B66" s="1373"/>
      <c r="C66" s="1068"/>
      <c r="D66" s="211">
        <v>5</v>
      </c>
      <c r="E66" s="354" t="s">
        <v>687</v>
      </c>
      <c r="G66" s="1380" t="s">
        <v>747</v>
      </c>
      <c r="H66" s="1068"/>
      <c r="I66" s="227">
        <v>10.59</v>
      </c>
      <c r="J66" s="226" t="s">
        <v>748</v>
      </c>
      <c r="K66" s="162"/>
    </row>
    <row r="67" spans="1:11" x14ac:dyDescent="0.25">
      <c r="A67" s="1380" t="s">
        <v>723</v>
      </c>
      <c r="B67" s="1373"/>
      <c r="C67" s="1068"/>
      <c r="D67" s="211">
        <v>20</v>
      </c>
      <c r="E67" s="354" t="s">
        <v>478</v>
      </c>
      <c r="G67" s="1380" t="s">
        <v>749</v>
      </c>
      <c r="H67" s="1068"/>
      <c r="I67" s="227">
        <v>12.94</v>
      </c>
      <c r="J67" s="226" t="s">
        <v>746</v>
      </c>
      <c r="K67" s="162"/>
    </row>
    <row r="68" spans="1:11" x14ac:dyDescent="0.25">
      <c r="A68" s="1380" t="s">
        <v>724</v>
      </c>
      <c r="B68" s="1373"/>
      <c r="C68" s="1068"/>
      <c r="D68" s="211">
        <v>20</v>
      </c>
      <c r="E68" s="354" t="s">
        <v>686</v>
      </c>
      <c r="G68" s="1380" t="s">
        <v>750</v>
      </c>
      <c r="H68" s="1068"/>
      <c r="I68" s="227">
        <v>37.049999999999997</v>
      </c>
      <c r="J68" s="226" t="s">
        <v>751</v>
      </c>
      <c r="K68" s="162"/>
    </row>
    <row r="69" spans="1:11" x14ac:dyDescent="0.25">
      <c r="A69" s="1380" t="s">
        <v>725</v>
      </c>
      <c r="B69" s="1373"/>
      <c r="C69" s="1068"/>
      <c r="D69" s="211">
        <v>223.6</v>
      </c>
      <c r="E69" s="354" t="s">
        <v>472</v>
      </c>
      <c r="G69" s="1380" t="s">
        <v>752</v>
      </c>
      <c r="H69" s="1068"/>
      <c r="I69" s="227">
        <v>26.5</v>
      </c>
      <c r="J69" s="226" t="s">
        <v>691</v>
      </c>
      <c r="K69" s="162"/>
    </row>
    <row r="70" spans="1:11" x14ac:dyDescent="0.25">
      <c r="A70" s="1380" t="s">
        <v>726</v>
      </c>
      <c r="B70" s="1373"/>
      <c r="C70" s="1068"/>
      <c r="D70" s="211">
        <v>243.48</v>
      </c>
      <c r="E70" s="354" t="s">
        <v>698</v>
      </c>
      <c r="G70" s="1380" t="s">
        <v>753</v>
      </c>
      <c r="H70" s="1068"/>
      <c r="I70" s="227" t="s">
        <v>754</v>
      </c>
      <c r="J70" s="226" t="s">
        <v>751</v>
      </c>
      <c r="K70" s="162"/>
    </row>
    <row r="71" spans="1:11" x14ac:dyDescent="0.25">
      <c r="A71" s="1380"/>
      <c r="B71" s="1373"/>
      <c r="C71" s="1068"/>
      <c r="D71" s="211"/>
      <c r="E71" s="354"/>
      <c r="G71" s="1380"/>
      <c r="H71" s="1068"/>
      <c r="I71" s="227"/>
      <c r="J71" s="226"/>
      <c r="K71" s="162"/>
    </row>
    <row r="72" spans="1:11" ht="15.75" thickBot="1" x14ac:dyDescent="0.3">
      <c r="A72" s="1380"/>
      <c r="B72" s="1373"/>
      <c r="C72" s="1068"/>
      <c r="D72" s="211"/>
      <c r="E72" s="354"/>
      <c r="G72" s="1379"/>
      <c r="H72" s="1386"/>
      <c r="I72" s="609"/>
      <c r="J72" s="330"/>
      <c r="K72" s="162"/>
    </row>
    <row r="73" spans="1:11" ht="16.5" thickBot="1" x14ac:dyDescent="0.3">
      <c r="A73" s="353" t="s">
        <v>197</v>
      </c>
      <c r="B73" s="526"/>
      <c r="C73" s="352" t="s">
        <v>86</v>
      </c>
      <c r="D73" s="85">
        <f>SUM(D63:D72)</f>
        <v>527.08000000000004</v>
      </c>
      <c r="E73" s="83"/>
      <c r="K73" s="162"/>
    </row>
    <row r="74" spans="1:11" ht="8.1" customHeight="1" thickBot="1" x14ac:dyDescent="0.3">
      <c r="K74" s="162"/>
    </row>
    <row r="75" spans="1:11" ht="15.75" thickBot="1" x14ac:dyDescent="0.3">
      <c r="A75" s="1374" t="s">
        <v>196</v>
      </c>
      <c r="B75" s="1375"/>
      <c r="C75" s="1375"/>
      <c r="D75" s="1375"/>
      <c r="E75" s="351"/>
      <c r="F75" s="1375"/>
      <c r="G75" s="1375"/>
      <c r="H75" s="1375"/>
      <c r="I75" s="1375"/>
      <c r="J75" s="1376"/>
      <c r="K75" s="33">
        <f>K60-D73</f>
        <v>1085.3800000000001</v>
      </c>
    </row>
    <row r="76" spans="1:11" ht="8.1" customHeight="1" x14ac:dyDescent="0.25">
      <c r="E76" s="1421"/>
      <c r="K76" s="162"/>
    </row>
    <row r="77" spans="1:11" ht="15.95" customHeight="1" x14ac:dyDescent="0.25">
      <c r="A77" s="258" t="s">
        <v>65</v>
      </c>
      <c r="B77" s="258"/>
      <c r="C77" s="160"/>
      <c r="D77" s="1421"/>
      <c r="E77" s="1421"/>
      <c r="K77" s="162"/>
    </row>
    <row r="78" spans="1:11" ht="8.1" customHeight="1" thickBot="1" x14ac:dyDescent="0.35">
      <c r="A78" s="1401"/>
      <c r="B78" s="1401"/>
      <c r="C78" s="24"/>
      <c r="D78" s="1421"/>
      <c r="E78" s="1421"/>
      <c r="K78" s="162"/>
    </row>
    <row r="79" spans="1:11" ht="15.75" thickBot="1" x14ac:dyDescent="0.3">
      <c r="A79" s="2561" t="s">
        <v>4</v>
      </c>
      <c r="B79" s="2562"/>
      <c r="C79" s="999" t="s">
        <v>100</v>
      </c>
      <c r="D79" s="1000" t="s">
        <v>49</v>
      </c>
      <c r="E79" s="1001" t="s">
        <v>16</v>
      </c>
      <c r="K79" s="162"/>
    </row>
    <row r="80" spans="1:11" x14ac:dyDescent="0.25">
      <c r="A80" s="2563" t="s">
        <v>5</v>
      </c>
      <c r="B80" s="2564"/>
      <c r="C80" s="233">
        <v>38.33</v>
      </c>
      <c r="D80" s="233">
        <v>7.04</v>
      </c>
      <c r="E80" s="34">
        <f t="shared" ref="E80:E94" si="0">SUM(C80:D80)</f>
        <v>45.37</v>
      </c>
      <c r="K80" s="162"/>
    </row>
    <row r="81" spans="1:11" x14ac:dyDescent="0.25">
      <c r="A81" s="2549" t="s">
        <v>536</v>
      </c>
      <c r="B81" s="2550"/>
      <c r="C81" s="211">
        <v>11.95</v>
      </c>
      <c r="D81" s="211">
        <v>13.1</v>
      </c>
      <c r="E81" s="34">
        <f t="shared" si="0"/>
        <v>25.049999999999997</v>
      </c>
      <c r="K81" s="162"/>
    </row>
    <row r="82" spans="1:11" x14ac:dyDescent="0.25">
      <c r="A82" s="2549" t="s">
        <v>490</v>
      </c>
      <c r="B82" s="2550"/>
      <c r="C82" s="211">
        <v>5.07</v>
      </c>
      <c r="D82" s="211">
        <v>14.53</v>
      </c>
      <c r="E82" s="34">
        <f t="shared" si="0"/>
        <v>19.600000000000001</v>
      </c>
      <c r="K82" s="162"/>
    </row>
    <row r="83" spans="1:11" x14ac:dyDescent="0.25">
      <c r="A83" s="2549" t="s">
        <v>8</v>
      </c>
      <c r="B83" s="2550"/>
      <c r="C83" s="211">
        <v>40.06</v>
      </c>
      <c r="D83" s="211">
        <v>27.88</v>
      </c>
      <c r="E83" s="34">
        <f t="shared" si="0"/>
        <v>67.94</v>
      </c>
      <c r="K83" s="162"/>
    </row>
    <row r="84" spans="1:11" x14ac:dyDescent="0.25">
      <c r="A84" s="2549" t="s">
        <v>7</v>
      </c>
      <c r="B84" s="2550"/>
      <c r="C84" s="211">
        <v>11.98</v>
      </c>
      <c r="D84" s="211">
        <v>52.02</v>
      </c>
      <c r="E84" s="34">
        <f t="shared" si="0"/>
        <v>64</v>
      </c>
      <c r="K84" s="162"/>
    </row>
    <row r="85" spans="1:11" x14ac:dyDescent="0.25">
      <c r="A85" s="2549" t="s">
        <v>50</v>
      </c>
      <c r="B85" s="2550"/>
      <c r="C85" s="211"/>
      <c r="D85" s="211"/>
      <c r="E85" s="34">
        <f t="shared" si="0"/>
        <v>0</v>
      </c>
      <c r="K85" s="162"/>
    </row>
    <row r="86" spans="1:11" x14ac:dyDescent="0.25">
      <c r="A86" s="2549" t="s">
        <v>11</v>
      </c>
      <c r="B86" s="2550"/>
      <c r="C86" s="211"/>
      <c r="D86" s="211">
        <v>26.76</v>
      </c>
      <c r="E86" s="34">
        <f t="shared" si="0"/>
        <v>26.76</v>
      </c>
      <c r="K86" s="162"/>
    </row>
    <row r="87" spans="1:11" ht="15.75" thickBot="1" x14ac:dyDescent="0.3">
      <c r="A87" s="2549" t="s">
        <v>491</v>
      </c>
      <c r="B87" s="2550"/>
      <c r="C87" s="211">
        <v>6.25</v>
      </c>
      <c r="D87" s="211">
        <v>37.4</v>
      </c>
      <c r="E87" s="34">
        <f t="shared" si="0"/>
        <v>43.65</v>
      </c>
      <c r="K87" s="162"/>
    </row>
    <row r="88" spans="1:11" ht="15.75" thickBot="1" x14ac:dyDescent="0.3">
      <c r="A88" s="2549" t="s">
        <v>15</v>
      </c>
      <c r="B88" s="2550"/>
      <c r="C88" s="211">
        <v>43.52</v>
      </c>
      <c r="D88" s="211">
        <v>106.66</v>
      </c>
      <c r="E88" s="34">
        <f t="shared" si="0"/>
        <v>150.18</v>
      </c>
      <c r="G88" s="350" t="s">
        <v>62</v>
      </c>
      <c r="H88" s="1385"/>
      <c r="I88" s="349" t="s">
        <v>100</v>
      </c>
      <c r="J88" s="348" t="s">
        <v>49</v>
      </c>
      <c r="K88" s="162"/>
    </row>
    <row r="89" spans="1:11" x14ac:dyDescent="0.25">
      <c r="A89" s="2549" t="s">
        <v>13</v>
      </c>
      <c r="B89" s="2550"/>
      <c r="C89" s="211"/>
      <c r="D89" s="211"/>
      <c r="E89" s="34">
        <f t="shared" si="0"/>
        <v>0</v>
      </c>
      <c r="G89" s="2486" t="s">
        <v>718</v>
      </c>
      <c r="H89" s="2488"/>
      <c r="I89" s="213">
        <v>50</v>
      </c>
      <c r="J89" s="212"/>
      <c r="K89" s="162"/>
    </row>
    <row r="90" spans="1:11" x14ac:dyDescent="0.25">
      <c r="A90" s="2549"/>
      <c r="B90" s="2550"/>
      <c r="C90" s="211"/>
      <c r="D90" s="211"/>
      <c r="E90" s="34">
        <f t="shared" si="0"/>
        <v>0</v>
      </c>
      <c r="G90" s="2489" t="s">
        <v>719</v>
      </c>
      <c r="H90" s="2491"/>
      <c r="I90" s="213">
        <v>325</v>
      </c>
      <c r="J90" s="212"/>
      <c r="K90" s="162"/>
    </row>
    <row r="91" spans="1:11" x14ac:dyDescent="0.25">
      <c r="A91" s="2549"/>
      <c r="B91" s="2550"/>
      <c r="C91" s="211"/>
      <c r="D91" s="211"/>
      <c r="E91" s="34">
        <v>0</v>
      </c>
      <c r="G91" s="2489"/>
      <c r="H91" s="2491"/>
      <c r="I91" s="213"/>
      <c r="J91" s="212"/>
      <c r="K91" s="162"/>
    </row>
    <row r="92" spans="1:11" x14ac:dyDescent="0.25">
      <c r="A92" s="2549"/>
      <c r="B92" s="2550"/>
      <c r="C92" s="211"/>
      <c r="D92" s="211"/>
      <c r="E92" s="34">
        <f t="shared" si="0"/>
        <v>0</v>
      </c>
      <c r="G92" s="2489"/>
      <c r="H92" s="2491"/>
      <c r="I92" s="213"/>
      <c r="J92" s="212"/>
      <c r="K92" s="162"/>
    </row>
    <row r="93" spans="1:11" x14ac:dyDescent="0.25">
      <c r="A93" s="2549"/>
      <c r="B93" s="2550"/>
      <c r="C93" s="211"/>
      <c r="D93" s="211"/>
      <c r="E93" s="34">
        <f t="shared" si="0"/>
        <v>0</v>
      </c>
      <c r="G93" s="2489"/>
      <c r="H93" s="2491"/>
      <c r="I93" s="215"/>
      <c r="J93" s="212"/>
      <c r="K93" s="162"/>
    </row>
    <row r="94" spans="1:11" ht="15.75" thickBot="1" x14ac:dyDescent="0.3">
      <c r="A94" s="2551" t="s">
        <v>67</v>
      </c>
      <c r="B94" s="2552"/>
      <c r="C94" s="234">
        <f>I94</f>
        <v>375</v>
      </c>
      <c r="D94" s="234">
        <f>J94</f>
        <v>0</v>
      </c>
      <c r="E94" s="34">
        <f t="shared" si="0"/>
        <v>375</v>
      </c>
      <c r="G94" s="438" t="s">
        <v>101</v>
      </c>
      <c r="H94" s="553"/>
      <c r="I94" s="54">
        <f>SUM(I89:I93)</f>
        <v>375</v>
      </c>
      <c r="J94" s="257">
        <f>SUM(J89:J93)</f>
        <v>0</v>
      </c>
      <c r="K94" s="162"/>
    </row>
    <row r="95" spans="1:11" ht="15.75" thickBot="1" x14ac:dyDescent="0.3">
      <c r="A95" s="2553" t="s">
        <v>66</v>
      </c>
      <c r="B95" s="2554"/>
      <c r="C95" s="960">
        <f>SUM(C80:C94)</f>
        <v>532.16</v>
      </c>
      <c r="D95" s="960">
        <f>SUM(D80:D94)</f>
        <v>285.39</v>
      </c>
      <c r="E95" s="960">
        <f>SUM(E80:E94)</f>
        <v>817.55</v>
      </c>
    </row>
    <row r="96" spans="1:11" ht="8.1" customHeight="1" thickBot="1" x14ac:dyDescent="0.3">
      <c r="K96" s="162"/>
    </row>
    <row r="97" spans="1:21" ht="15.75" thickBot="1" x14ac:dyDescent="0.3">
      <c r="A97" s="346" t="s">
        <v>91</v>
      </c>
      <c r="B97" s="527"/>
      <c r="C97" s="344">
        <f>C95</f>
        <v>532.16</v>
      </c>
      <c r="K97" s="162"/>
    </row>
    <row r="98" spans="1:21" ht="15.75" thickBot="1" x14ac:dyDescent="0.3">
      <c r="A98" s="345" t="s">
        <v>90</v>
      </c>
      <c r="B98" s="75"/>
      <c r="C98" s="75"/>
      <c r="D98" s="344">
        <f>D95</f>
        <v>285.39</v>
      </c>
      <c r="E98" s="2555" t="s">
        <v>537</v>
      </c>
      <c r="F98" s="2556"/>
      <c r="G98" s="2556"/>
      <c r="H98" s="2556"/>
      <c r="I98" s="2556"/>
      <c r="J98" s="2556"/>
      <c r="K98" s="2556"/>
    </row>
    <row r="99" spans="1:21" ht="15.75" thickBot="1" x14ac:dyDescent="0.3">
      <c r="A99" s="342" t="s">
        <v>217</v>
      </c>
      <c r="B99" s="341"/>
      <c r="C99" s="341"/>
      <c r="D99" s="341"/>
      <c r="E99" s="219">
        <f>E95</f>
        <v>817.55</v>
      </c>
      <c r="G99" s="2557"/>
      <c r="H99" s="2509"/>
      <c r="I99" s="2509"/>
      <c r="J99" s="2509"/>
      <c r="K99" s="162"/>
    </row>
    <row r="100" spans="1:21" ht="8.1" customHeight="1" thickBot="1" x14ac:dyDescent="0.3">
      <c r="K100" s="162"/>
    </row>
    <row r="101" spans="1:21" ht="15.75" thickBot="1" x14ac:dyDescent="0.3">
      <c r="A101" s="2543" t="s">
        <v>194</v>
      </c>
      <c r="B101" s="2544"/>
      <c r="C101" s="2544"/>
      <c r="D101" s="2544"/>
      <c r="E101" s="2544"/>
      <c r="F101" s="2544"/>
      <c r="G101" s="2544"/>
      <c r="H101" s="2544"/>
      <c r="I101" s="2544"/>
      <c r="J101" s="2545"/>
      <c r="K101" s="156">
        <f>K75+C97</f>
        <v>1617.54</v>
      </c>
    </row>
    <row r="102" spans="1:21" ht="5.0999999999999996" customHeight="1" thickBot="1" x14ac:dyDescent="0.3">
      <c r="K102" s="10"/>
    </row>
    <row r="103" spans="1:21" ht="15.75" thickBot="1" x14ac:dyDescent="0.3">
      <c r="A103" s="2580" t="s">
        <v>248</v>
      </c>
      <c r="B103" s="2581"/>
      <c r="C103" s="566" t="s">
        <v>226</v>
      </c>
      <c r="D103" s="563" t="s">
        <v>227</v>
      </c>
      <c r="E103" s="564" t="s">
        <v>230</v>
      </c>
      <c r="G103" s="2575" t="s">
        <v>138</v>
      </c>
      <c r="H103" s="2575"/>
      <c r="I103" s="2575"/>
      <c r="J103" s="2575"/>
      <c r="K103" s="2575"/>
    </row>
    <row r="104" spans="1:21" x14ac:dyDescent="0.25">
      <c r="A104" s="2582" t="s">
        <v>145</v>
      </c>
      <c r="B104" s="2583"/>
      <c r="C104" s="567">
        <v>935</v>
      </c>
      <c r="D104" s="554">
        <v>654.55999999999995</v>
      </c>
      <c r="E104" s="561">
        <f>C104-D104</f>
        <v>280.44000000000005</v>
      </c>
      <c r="F104" s="1421"/>
      <c r="G104" s="2575" t="s">
        <v>139</v>
      </c>
      <c r="H104" s="2575"/>
      <c r="I104" s="2575"/>
      <c r="J104" s="2575"/>
      <c r="K104" s="2575"/>
    </row>
    <row r="105" spans="1:21" x14ac:dyDescent="0.25">
      <c r="A105" s="2572" t="s">
        <v>123</v>
      </c>
      <c r="B105" s="2573"/>
      <c r="C105" s="568">
        <v>700</v>
      </c>
      <c r="D105" s="555">
        <v>152.5</v>
      </c>
      <c r="E105" s="556">
        <f>C105-D105</f>
        <v>547.5</v>
      </c>
      <c r="G105" s="2575" t="s">
        <v>140</v>
      </c>
      <c r="H105" s="2575"/>
      <c r="I105" s="2575"/>
      <c r="J105" s="2575"/>
      <c r="K105" s="2575"/>
    </row>
    <row r="106" spans="1:21" ht="15.75" thickBot="1" x14ac:dyDescent="0.3">
      <c r="A106" s="2576" t="s">
        <v>114</v>
      </c>
      <c r="B106" s="2577"/>
      <c r="C106" s="417">
        <v>250</v>
      </c>
      <c r="D106" s="565">
        <v>0</v>
      </c>
      <c r="E106" s="469">
        <f>C106-D106</f>
        <v>250</v>
      </c>
      <c r="G106" s="2495"/>
      <c r="H106" s="2495"/>
      <c r="I106" s="2495"/>
      <c r="J106" s="2495"/>
      <c r="K106" s="2495"/>
    </row>
    <row r="107" spans="1:21" x14ac:dyDescent="0.25">
      <c r="A107" s="2578" t="s">
        <v>211</v>
      </c>
      <c r="B107" s="2579"/>
      <c r="C107" s="414">
        <f>D107</f>
        <v>270.62</v>
      </c>
      <c r="D107" s="415">
        <v>270.62</v>
      </c>
      <c r="E107" s="59" t="s">
        <v>229</v>
      </c>
      <c r="G107" s="2495"/>
      <c r="H107" s="2495"/>
      <c r="I107" s="2495"/>
      <c r="J107" s="2495"/>
      <c r="K107" s="2495"/>
    </row>
    <row r="108" spans="1:21" x14ac:dyDescent="0.25">
      <c r="A108" s="2565" t="s">
        <v>122</v>
      </c>
      <c r="B108" s="2566"/>
      <c r="C108" s="414">
        <f>D108</f>
        <v>0</v>
      </c>
      <c r="D108" s="415">
        <v>0</v>
      </c>
      <c r="E108" s="59" t="s">
        <v>229</v>
      </c>
      <c r="F108" s="1421"/>
      <c r="G108" s="2495"/>
      <c r="H108" s="2495"/>
      <c r="I108" s="2495"/>
      <c r="J108" s="2495"/>
      <c r="K108" s="2495"/>
    </row>
    <row r="109" spans="1:21" ht="15.75" thickBot="1" x14ac:dyDescent="0.3">
      <c r="A109" s="2567" t="s">
        <v>149</v>
      </c>
      <c r="B109" s="2568"/>
      <c r="C109" s="414">
        <f>D109</f>
        <v>0</v>
      </c>
      <c r="D109" s="416">
        <v>0</v>
      </c>
      <c r="E109" s="59" t="s">
        <v>229</v>
      </c>
      <c r="F109" s="1421"/>
      <c r="G109" s="2495"/>
      <c r="H109" s="2495"/>
      <c r="I109" s="2495"/>
      <c r="J109" s="2495"/>
      <c r="K109" s="2495"/>
    </row>
    <row r="110" spans="1:21" ht="15.75" thickBot="1" x14ac:dyDescent="0.3">
      <c r="A110" s="2569" t="s">
        <v>228</v>
      </c>
      <c r="B110" s="2570"/>
      <c r="C110" s="156">
        <f>C104+C105+C106+C107+C108+C109</f>
        <v>2155.62</v>
      </c>
      <c r="D110" s="33">
        <f>SUM(D104:D109)</f>
        <v>1077.6799999999998</v>
      </c>
      <c r="E110" s="11"/>
      <c r="G110" s="2664"/>
      <c r="H110" s="2664"/>
      <c r="I110" s="2664"/>
      <c r="J110" s="2664"/>
      <c r="K110" s="2664"/>
    </row>
    <row r="111" spans="1:21" ht="16.5" thickBot="1" x14ac:dyDescent="0.3">
      <c r="A111" s="2760" t="s">
        <v>192</v>
      </c>
      <c r="B111" s="2761"/>
      <c r="C111" s="2761"/>
      <c r="D111" s="2761"/>
      <c r="E111" s="2761"/>
      <c r="F111" s="2761"/>
      <c r="G111" s="2761"/>
      <c r="H111" s="2761"/>
      <c r="I111" s="2761"/>
      <c r="J111" s="2762"/>
      <c r="K111" s="220">
        <f>K101-D110</f>
        <v>539.86000000000013</v>
      </c>
    </row>
    <row r="112" spans="1:21" ht="18.75" x14ac:dyDescent="0.3">
      <c r="C112" s="11"/>
      <c r="D112" s="11"/>
      <c r="E112" s="1421"/>
      <c r="G112" s="161" t="str">
        <f>IF(K111&lt;1,U112,U113)</f>
        <v xml:space="preserve">    </v>
      </c>
      <c r="H112" s="161"/>
      <c r="K112" s="162" t="s">
        <v>147</v>
      </c>
      <c r="U112" s="1399" t="s">
        <v>193</v>
      </c>
    </row>
    <row r="113" spans="1:21" ht="16.5" thickBot="1" x14ac:dyDescent="0.3">
      <c r="C113" s="11"/>
      <c r="D113" s="11"/>
      <c r="E113" s="380" t="s">
        <v>144</v>
      </c>
      <c r="J113" s="2519" t="s">
        <v>557</v>
      </c>
      <c r="K113" s="2519"/>
      <c r="U113" s="221" t="s">
        <v>164</v>
      </c>
    </row>
    <row r="114" spans="1:21" ht="8.1" customHeight="1" x14ac:dyDescent="0.3">
      <c r="C114" s="11"/>
      <c r="D114" s="11"/>
      <c r="E114" s="1421"/>
      <c r="G114" s="161"/>
      <c r="H114" s="161"/>
      <c r="K114" s="162"/>
    </row>
    <row r="115" spans="1:21" ht="15.75" thickBot="1" x14ac:dyDescent="0.3">
      <c r="C115" s="11"/>
      <c r="D115" s="11"/>
      <c r="E115" s="1421"/>
      <c r="K115" s="162" t="s">
        <v>143</v>
      </c>
    </row>
    <row r="116" spans="1:21" ht="18" customHeight="1" thickBot="1" x14ac:dyDescent="0.3">
      <c r="A116" s="2546" t="s">
        <v>191</v>
      </c>
      <c r="B116" s="2547"/>
      <c r="C116" s="2547"/>
      <c r="D116" s="2547"/>
      <c r="E116" s="2547"/>
      <c r="F116" s="2547"/>
      <c r="G116" s="2547"/>
      <c r="H116" s="2547"/>
      <c r="I116" s="2547"/>
      <c r="J116" s="2548"/>
      <c r="K116" s="222">
        <f>K111</f>
        <v>539.86000000000013</v>
      </c>
    </row>
    <row r="117" spans="1:21" ht="8.1" customHeight="1" x14ac:dyDescent="0.25">
      <c r="D117" s="10"/>
      <c r="E117" s="1421"/>
      <c r="I117" s="86"/>
      <c r="K117" s="162"/>
    </row>
    <row r="118" spans="1:21" ht="15" customHeight="1" x14ac:dyDescent="0.25">
      <c r="A118" s="258" t="s">
        <v>265</v>
      </c>
      <c r="B118" s="258"/>
      <c r="D118" s="10"/>
      <c r="E118" s="1421"/>
      <c r="I118" s="86"/>
      <c r="K118" s="162"/>
    </row>
    <row r="119" spans="1:21" ht="15" customHeight="1" x14ac:dyDescent="0.25">
      <c r="A119" s="258"/>
      <c r="B119" s="258"/>
      <c r="D119" s="10"/>
      <c r="E119" s="1421"/>
      <c r="I119" s="86"/>
      <c r="K119" s="162"/>
    </row>
    <row r="120" spans="1:21" ht="15" customHeight="1" x14ac:dyDescent="0.25">
      <c r="A120" s="448" t="s">
        <v>650</v>
      </c>
      <c r="B120" s="448"/>
      <c r="D120" s="10"/>
      <c r="E120" s="1421"/>
      <c r="I120" s="86"/>
      <c r="K120" s="162"/>
    </row>
    <row r="121" spans="1:21" ht="5.0999999999999996" customHeight="1" thickBot="1" x14ac:dyDescent="0.3">
      <c r="K121" s="162"/>
    </row>
    <row r="122" spans="1:21" ht="15" customHeight="1" thickBot="1" x14ac:dyDescent="0.3">
      <c r="A122" s="2506" t="s">
        <v>19</v>
      </c>
      <c r="B122" s="2508"/>
      <c r="C122" s="1418" t="s">
        <v>106</v>
      </c>
      <c r="D122" s="73" t="s">
        <v>71</v>
      </c>
      <c r="E122" s="73" t="s">
        <v>81</v>
      </c>
      <c r="G122" s="2495" t="s">
        <v>300</v>
      </c>
      <c r="H122" s="2495"/>
      <c r="I122" s="2495"/>
      <c r="J122" s="2495"/>
      <c r="K122" s="2495"/>
    </row>
    <row r="123" spans="1:21" ht="15" customHeight="1" x14ac:dyDescent="0.25">
      <c r="A123" s="2510" t="s">
        <v>110</v>
      </c>
      <c r="B123" s="2512"/>
      <c r="C123" s="125" t="s">
        <v>21</v>
      </c>
      <c r="D123" s="223">
        <v>10</v>
      </c>
      <c r="E123" s="224" t="s">
        <v>727</v>
      </c>
      <c r="G123" s="2540" t="s">
        <v>545</v>
      </c>
      <c r="H123" s="2540"/>
      <c r="I123" s="2540"/>
      <c r="J123" s="2540"/>
      <c r="K123" s="2540"/>
    </row>
    <row r="124" spans="1:21" ht="15" customHeight="1" x14ac:dyDescent="0.25">
      <c r="A124" s="2541"/>
      <c r="B124" s="2542"/>
      <c r="C124" s="98" t="s">
        <v>51</v>
      </c>
      <c r="D124" s="225"/>
      <c r="E124" s="226"/>
      <c r="G124" s="2495"/>
      <c r="H124" s="2495"/>
      <c r="I124" s="2495"/>
      <c r="J124" s="2495"/>
      <c r="K124" s="2495"/>
    </row>
    <row r="125" spans="1:21" ht="15" customHeight="1" x14ac:dyDescent="0.25">
      <c r="A125" s="2541"/>
      <c r="B125" s="2542"/>
      <c r="C125" s="98" t="s">
        <v>0</v>
      </c>
      <c r="D125" s="225">
        <v>10</v>
      </c>
      <c r="E125" s="226" t="s">
        <v>727</v>
      </c>
      <c r="G125" s="2540" t="s">
        <v>755</v>
      </c>
      <c r="H125" s="2540"/>
      <c r="I125" s="2540"/>
      <c r="J125" s="2540"/>
      <c r="K125" s="2540"/>
    </row>
    <row r="126" spans="1:21" ht="15" customHeight="1" x14ac:dyDescent="0.25">
      <c r="A126" s="2541"/>
      <c r="B126" s="2542"/>
      <c r="C126" s="98" t="s">
        <v>24</v>
      </c>
      <c r="D126" s="225"/>
      <c r="E126" s="226"/>
      <c r="G126" s="2495"/>
      <c r="H126" s="2495"/>
      <c r="I126" s="2495"/>
      <c r="J126" s="2495"/>
      <c r="K126" s="2495"/>
    </row>
    <row r="127" spans="1:21" ht="15" customHeight="1" x14ac:dyDescent="0.25">
      <c r="A127" s="2538"/>
      <c r="B127" s="2539"/>
      <c r="C127" s="99" t="s">
        <v>1</v>
      </c>
      <c r="D127" s="227">
        <v>5</v>
      </c>
      <c r="E127" s="226" t="s">
        <v>728</v>
      </c>
      <c r="G127" s="2540" t="s">
        <v>756</v>
      </c>
      <c r="H127" s="2540"/>
      <c r="I127" s="2540"/>
      <c r="J127" s="2540"/>
      <c r="K127" s="2540"/>
    </row>
    <row r="128" spans="1:21" ht="15" customHeight="1" x14ac:dyDescent="0.25">
      <c r="A128" s="2538"/>
      <c r="B128" s="2539"/>
      <c r="C128" s="99" t="s">
        <v>22</v>
      </c>
      <c r="D128" s="225"/>
      <c r="E128" s="226"/>
      <c r="G128" s="2495"/>
      <c r="H128" s="2495"/>
      <c r="I128" s="2495"/>
      <c r="J128" s="2495"/>
      <c r="K128" s="2495"/>
    </row>
    <row r="129" spans="1:11" ht="15" customHeight="1" thickBot="1" x14ac:dyDescent="0.3">
      <c r="A129" s="2538"/>
      <c r="B129" s="2539"/>
      <c r="C129" s="99" t="s">
        <v>116</v>
      </c>
      <c r="D129" s="230"/>
      <c r="E129" s="384"/>
      <c r="G129" s="2509"/>
      <c r="H129" s="2509"/>
      <c r="I129" s="2509"/>
      <c r="J129" s="2509"/>
      <c r="K129" s="2509"/>
    </row>
    <row r="130" spans="1:11" ht="15" customHeight="1" x14ac:dyDescent="0.25">
      <c r="A130" s="2510" t="s">
        <v>72</v>
      </c>
      <c r="B130" s="2512"/>
      <c r="C130" s="102" t="s">
        <v>108</v>
      </c>
      <c r="D130" s="227"/>
      <c r="E130" s="226"/>
      <c r="G130" s="2531" t="s">
        <v>758</v>
      </c>
      <c r="H130" s="2531"/>
      <c r="I130" s="2531"/>
      <c r="J130" s="2531"/>
      <c r="K130" s="2531"/>
    </row>
    <row r="131" spans="1:11" ht="15" customHeight="1" x14ac:dyDescent="0.25">
      <c r="A131" s="2513"/>
      <c r="B131" s="2515"/>
      <c r="C131" s="102" t="s">
        <v>538</v>
      </c>
      <c r="D131" s="227"/>
      <c r="E131" s="226"/>
      <c r="G131" s="2495"/>
      <c r="H131" s="2495"/>
      <c r="I131" s="2495"/>
      <c r="J131" s="2495"/>
      <c r="K131" s="2495"/>
    </row>
    <row r="132" spans="1:11" ht="15" customHeight="1" x14ac:dyDescent="0.25">
      <c r="A132" s="2536"/>
      <c r="B132" s="2537"/>
      <c r="C132" s="102" t="s">
        <v>539</v>
      </c>
      <c r="D132" s="227"/>
      <c r="E132" s="226"/>
      <c r="G132" s="2495"/>
      <c r="H132" s="2495"/>
      <c r="I132" s="2495"/>
      <c r="J132" s="2495"/>
      <c r="K132" s="2495"/>
    </row>
    <row r="133" spans="1:11" ht="15" customHeight="1" thickBot="1" x14ac:dyDescent="0.3">
      <c r="A133" s="2534"/>
      <c r="B133" s="2535"/>
      <c r="C133" s="102" t="s">
        <v>117</v>
      </c>
      <c r="D133" s="227">
        <v>12.94</v>
      </c>
      <c r="E133" s="229" t="s">
        <v>729</v>
      </c>
      <c r="G133" s="2531" t="s">
        <v>540</v>
      </c>
      <c r="H133" s="2531"/>
      <c r="I133" s="2531"/>
      <c r="J133" s="2531"/>
      <c r="K133" s="2531"/>
    </row>
    <row r="134" spans="1:11" ht="15" customHeight="1" x14ac:dyDescent="0.25">
      <c r="A134" s="1011" t="s">
        <v>552</v>
      </c>
      <c r="B134" s="1012" t="s">
        <v>553</v>
      </c>
      <c r="C134" s="1010" t="s">
        <v>29</v>
      </c>
      <c r="D134" s="227">
        <v>11.95</v>
      </c>
      <c r="E134" s="229" t="s">
        <v>730</v>
      </c>
      <c r="G134" s="2531" t="s">
        <v>540</v>
      </c>
      <c r="H134" s="2531"/>
      <c r="I134" s="2531"/>
      <c r="J134" s="2531"/>
      <c r="K134" s="2531"/>
    </row>
    <row r="135" spans="1:11" ht="15" customHeight="1" x14ac:dyDescent="0.25">
      <c r="A135" s="1002"/>
      <c r="B135" s="80" t="s">
        <v>553</v>
      </c>
      <c r="C135" s="80" t="s">
        <v>550</v>
      </c>
      <c r="D135" s="227">
        <v>10.59</v>
      </c>
      <c r="E135" s="229" t="s">
        <v>731</v>
      </c>
      <c r="G135" s="2531" t="s">
        <v>540</v>
      </c>
      <c r="H135" s="2531"/>
      <c r="I135" s="2531"/>
      <c r="J135" s="2531"/>
      <c r="K135" s="2531"/>
    </row>
    <row r="136" spans="1:11" ht="15" customHeight="1" x14ac:dyDescent="0.25">
      <c r="A136" s="1002"/>
      <c r="B136" s="80" t="s">
        <v>224</v>
      </c>
      <c r="C136" s="102" t="s">
        <v>373</v>
      </c>
      <c r="D136" s="227">
        <v>26.5</v>
      </c>
      <c r="E136" s="229" t="s">
        <v>732</v>
      </c>
      <c r="G136" s="2531" t="s">
        <v>540</v>
      </c>
      <c r="H136" s="2531"/>
      <c r="I136" s="2531"/>
      <c r="J136" s="2531"/>
      <c r="K136" s="2531"/>
    </row>
    <row r="137" spans="1:11" ht="15" customHeight="1" x14ac:dyDescent="0.25">
      <c r="A137" s="1002"/>
      <c r="B137" s="80" t="s">
        <v>553</v>
      </c>
      <c r="C137" s="102" t="s">
        <v>30</v>
      </c>
      <c r="D137" s="227"/>
      <c r="E137" s="229"/>
      <c r="G137" s="2531" t="s">
        <v>548</v>
      </c>
      <c r="H137" s="2531"/>
      <c r="I137" s="2531"/>
      <c r="J137" s="2531"/>
      <c r="K137" s="2531"/>
    </row>
    <row r="138" spans="1:11" ht="15" customHeight="1" thickBot="1" x14ac:dyDescent="0.3">
      <c r="A138" s="1002"/>
      <c r="B138" s="80" t="s">
        <v>553</v>
      </c>
      <c r="C138" s="102" t="s">
        <v>551</v>
      </c>
      <c r="D138" s="227"/>
      <c r="E138" s="229"/>
      <c r="G138" s="2531" t="s">
        <v>757</v>
      </c>
      <c r="H138" s="2531"/>
      <c r="I138" s="2531"/>
      <c r="J138" s="2531"/>
      <c r="K138" s="2531"/>
    </row>
    <row r="139" spans="1:11" ht="15" customHeight="1" x14ac:dyDescent="0.25">
      <c r="A139" s="2532" t="s">
        <v>75</v>
      </c>
      <c r="B139" s="2533"/>
      <c r="C139" s="102" t="s">
        <v>109</v>
      </c>
      <c r="D139" s="225"/>
      <c r="E139" s="226"/>
      <c r="G139" s="2495"/>
      <c r="H139" s="2495"/>
      <c r="I139" s="2495"/>
      <c r="J139" s="2495"/>
      <c r="K139" s="2495"/>
    </row>
    <row r="140" spans="1:11" ht="15" customHeight="1" thickBot="1" x14ac:dyDescent="0.3">
      <c r="A140" s="2529"/>
      <c r="B140" s="2530"/>
      <c r="C140" s="102" t="s">
        <v>74</v>
      </c>
      <c r="D140" s="227"/>
      <c r="E140" s="226"/>
      <c r="G140" s="2495"/>
      <c r="H140" s="2495"/>
      <c r="I140" s="2495"/>
      <c r="J140" s="2495"/>
      <c r="K140" s="2495"/>
    </row>
    <row r="141" spans="1:11" ht="15" customHeight="1" x14ac:dyDescent="0.25">
      <c r="A141" s="2532" t="s">
        <v>76</v>
      </c>
      <c r="B141" s="2533"/>
      <c r="C141" s="1003" t="s">
        <v>77</v>
      </c>
      <c r="D141" s="227"/>
      <c r="E141" s="229"/>
      <c r="G141" s="2495"/>
      <c r="H141" s="2495"/>
      <c r="I141" s="2495"/>
      <c r="J141" s="2495"/>
      <c r="K141" s="2495"/>
    </row>
    <row r="142" spans="1:11" ht="15" customHeight="1" thickBot="1" x14ac:dyDescent="0.3">
      <c r="A142" s="2529"/>
      <c r="B142" s="2530"/>
      <c r="C142" s="1009" t="s">
        <v>78</v>
      </c>
      <c r="D142" s="227"/>
      <c r="E142" s="226"/>
      <c r="G142" s="2531" t="s">
        <v>549</v>
      </c>
      <c r="H142" s="2531"/>
      <c r="I142" s="2531"/>
      <c r="J142" s="2531"/>
      <c r="K142" s="2531"/>
    </row>
    <row r="143" spans="1:11" ht="15" customHeight="1" x14ac:dyDescent="0.25">
      <c r="A143" s="1006" t="s">
        <v>542</v>
      </c>
      <c r="B143" s="1007" t="s">
        <v>21</v>
      </c>
      <c r="C143" s="1003" t="s">
        <v>544</v>
      </c>
      <c r="D143" s="227"/>
      <c r="E143" s="226"/>
      <c r="G143" s="2495"/>
      <c r="H143" s="2495"/>
      <c r="I143" s="2495"/>
      <c r="J143" s="2495"/>
      <c r="K143" s="2495"/>
    </row>
    <row r="144" spans="1:11" ht="15" customHeight="1" x14ac:dyDescent="0.25">
      <c r="A144" s="1008"/>
      <c r="B144" s="1004" t="s">
        <v>1</v>
      </c>
      <c r="C144" s="1003" t="s">
        <v>543</v>
      </c>
      <c r="D144" s="227"/>
      <c r="E144" s="231"/>
      <c r="G144" s="2526"/>
      <c r="H144" s="2526"/>
      <c r="I144" s="2526"/>
      <c r="J144" s="2526"/>
      <c r="K144" s="2526"/>
    </row>
    <row r="145" spans="1:20" ht="15" customHeight="1" thickBot="1" x14ac:dyDescent="0.3">
      <c r="A145" s="1393"/>
      <c r="B145" s="1420" t="s">
        <v>1</v>
      </c>
      <c r="C145" s="1003" t="s">
        <v>541</v>
      </c>
      <c r="D145" s="1005"/>
      <c r="E145" s="231"/>
      <c r="G145" s="2526"/>
      <c r="H145" s="2526"/>
      <c r="I145" s="2526"/>
      <c r="J145" s="2526"/>
      <c r="K145" s="2526"/>
    </row>
    <row r="146" spans="1:20" ht="15" customHeight="1" x14ac:dyDescent="0.25">
      <c r="A146" s="2532" t="s">
        <v>119</v>
      </c>
      <c r="B146" s="2533"/>
      <c r="C146" s="1383"/>
      <c r="D146" s="232"/>
      <c r="E146" s="132"/>
      <c r="G146" s="2526"/>
      <c r="H146" s="2526"/>
      <c r="I146" s="2526"/>
      <c r="J146" s="2526"/>
      <c r="K146" s="2526"/>
    </row>
    <row r="147" spans="1:20" ht="15" customHeight="1" x14ac:dyDescent="0.25">
      <c r="A147" s="2527"/>
      <c r="B147" s="2528"/>
      <c r="C147" s="451"/>
      <c r="D147" s="211"/>
      <c r="E147" s="453"/>
      <c r="G147" s="2526"/>
      <c r="H147" s="2526"/>
      <c r="I147" s="2526"/>
      <c r="J147" s="2526"/>
      <c r="K147" s="2526"/>
    </row>
    <row r="148" spans="1:20" ht="15" customHeight="1" x14ac:dyDescent="0.25">
      <c r="A148" s="2489"/>
      <c r="B148" s="2491"/>
      <c r="C148" s="452"/>
      <c r="D148" s="211"/>
      <c r="E148" s="454"/>
      <c r="G148" s="2526"/>
      <c r="H148" s="2526"/>
      <c r="I148" s="2526"/>
      <c r="J148" s="2526"/>
      <c r="K148" s="2526"/>
    </row>
    <row r="149" spans="1:20" ht="15" customHeight="1" x14ac:dyDescent="0.25">
      <c r="A149" s="2489"/>
      <c r="B149" s="2491"/>
      <c r="C149" s="452"/>
      <c r="D149" s="211"/>
      <c r="E149" s="454"/>
      <c r="G149" s="2526"/>
      <c r="H149" s="2526"/>
      <c r="I149" s="2526"/>
      <c r="J149" s="2526"/>
      <c r="K149" s="2526"/>
    </row>
    <row r="150" spans="1:20" ht="15" customHeight="1" x14ac:dyDescent="0.25">
      <c r="A150" s="2489"/>
      <c r="B150" s="2491"/>
      <c r="C150" s="378"/>
      <c r="D150" s="455"/>
      <c r="E150" s="331"/>
      <c r="G150" s="2526"/>
      <c r="H150" s="2526"/>
      <c r="I150" s="2526"/>
      <c r="J150" s="2526"/>
      <c r="K150" s="2526"/>
    </row>
    <row r="151" spans="1:20" ht="15" customHeight="1" x14ac:dyDescent="0.25">
      <c r="A151" s="2489"/>
      <c r="B151" s="2491"/>
      <c r="C151" s="378"/>
      <c r="D151" s="234"/>
      <c r="E151" s="331"/>
      <c r="G151" s="2526"/>
      <c r="H151" s="2526"/>
      <c r="I151" s="2526"/>
      <c r="J151" s="2526"/>
      <c r="K151" s="2526"/>
    </row>
    <row r="152" spans="1:20" ht="15" customHeight="1" x14ac:dyDescent="0.25">
      <c r="A152" s="2489"/>
      <c r="B152" s="2491"/>
      <c r="C152" s="378"/>
      <c r="D152" s="234"/>
      <c r="E152" s="331"/>
      <c r="G152" s="2526"/>
      <c r="H152" s="2526"/>
      <c r="I152" s="2526"/>
      <c r="J152" s="2526"/>
      <c r="K152" s="2526"/>
    </row>
    <row r="153" spans="1:20" ht="15" customHeight="1" x14ac:dyDescent="0.25">
      <c r="A153" s="2489"/>
      <c r="B153" s="2491"/>
      <c r="C153" s="378"/>
      <c r="D153" s="234"/>
      <c r="E153" s="331"/>
      <c r="G153" s="2526"/>
      <c r="H153" s="2526"/>
      <c r="I153" s="2526"/>
      <c r="J153" s="2526"/>
      <c r="K153" s="2526"/>
    </row>
    <row r="154" spans="1:20" ht="15" customHeight="1" thickBot="1" x14ac:dyDescent="0.3">
      <c r="A154" s="2492"/>
      <c r="B154" s="2494"/>
      <c r="C154" s="379"/>
      <c r="D154" s="235"/>
      <c r="E154" s="330"/>
      <c r="G154" s="2526"/>
      <c r="H154" s="2526"/>
      <c r="I154" s="2526"/>
      <c r="J154" s="2526"/>
      <c r="K154" s="2526"/>
    </row>
    <row r="155" spans="1:20" ht="15" customHeight="1" thickBot="1" x14ac:dyDescent="0.3">
      <c r="A155" s="1427" t="s">
        <v>120</v>
      </c>
      <c r="B155" s="1428"/>
      <c r="C155" s="1425"/>
      <c r="D155" s="33">
        <f>SUM(D123:D154)</f>
        <v>86.98</v>
      </c>
      <c r="E155" s="1426"/>
      <c r="G155" s="594" t="s">
        <v>281</v>
      </c>
      <c r="H155" s="593" t="s">
        <v>277</v>
      </c>
      <c r="I155" s="593" t="s">
        <v>278</v>
      </c>
      <c r="K155" s="162"/>
      <c r="L155" s="10"/>
    </row>
    <row r="156" spans="1:20" ht="15" customHeight="1" thickBot="1" x14ac:dyDescent="0.3">
      <c r="G156" s="1409"/>
      <c r="H156" s="606">
        <v>86.98</v>
      </c>
      <c r="I156" s="592">
        <f>D155-H156</f>
        <v>0</v>
      </c>
      <c r="K156" s="162"/>
      <c r="M156" s="33">
        <f>(K116-H156)</f>
        <v>452.88000000000011</v>
      </c>
      <c r="N156" s="325" t="s">
        <v>276</v>
      </c>
    </row>
    <row r="157" spans="1:20" ht="15" customHeight="1" thickBot="1" x14ac:dyDescent="0.3">
      <c r="A157" s="1377" t="s">
        <v>246</v>
      </c>
      <c r="B157" s="1377"/>
      <c r="H157" s="51"/>
      <c r="J157" s="10"/>
      <c r="K157" s="162"/>
    </row>
    <row r="158" spans="1:20" ht="15" customHeight="1" thickBot="1" x14ac:dyDescent="0.3">
      <c r="A158" s="342" t="s">
        <v>145</v>
      </c>
      <c r="B158" s="342"/>
      <c r="C158" s="459" t="s">
        <v>245</v>
      </c>
      <c r="D158" s="459" t="s">
        <v>47</v>
      </c>
      <c r="E158" s="459" t="s">
        <v>243</v>
      </c>
      <c r="J158" s="10"/>
      <c r="K158" s="162"/>
      <c r="P158" s="397" t="s">
        <v>83</v>
      </c>
    </row>
    <row r="159" spans="1:20" ht="15" customHeight="1" thickBot="1" x14ac:dyDescent="0.3">
      <c r="A159" s="458" t="s">
        <v>244</v>
      </c>
      <c r="B159" s="458"/>
      <c r="C159" s="449">
        <f>C104</f>
        <v>935</v>
      </c>
      <c r="D159" s="595">
        <f>D104</f>
        <v>654.55999999999995</v>
      </c>
      <c r="E159" s="457">
        <f>C159-D159</f>
        <v>280.44000000000005</v>
      </c>
      <c r="G159" s="1398" t="s">
        <v>242</v>
      </c>
      <c r="H159" s="1398"/>
      <c r="J159" s="10"/>
      <c r="K159" s="162"/>
    </row>
    <row r="160" spans="1:20" ht="15" customHeight="1" thickBot="1" x14ac:dyDescent="0.3">
      <c r="A160" s="1378" t="s">
        <v>279</v>
      </c>
      <c r="D160" s="33">
        <f>D159-I156</f>
        <v>654.55999999999995</v>
      </c>
      <c r="E160" s="33">
        <f>C159-D160</f>
        <v>280.44000000000005</v>
      </c>
      <c r="G160" s="1409" t="s">
        <v>287</v>
      </c>
      <c r="K160" s="162"/>
      <c r="M160" s="1480" t="s">
        <v>741</v>
      </c>
      <c r="P160"/>
      <c r="Q160"/>
      <c r="R160"/>
      <c r="S160"/>
      <c r="T160"/>
    </row>
    <row r="161" spans="1:14" ht="15" customHeight="1" thickBot="1" x14ac:dyDescent="0.3">
      <c r="A161" s="596" t="s">
        <v>280</v>
      </c>
      <c r="B161" s="1430"/>
      <c r="C161" s="484"/>
      <c r="D161" s="431">
        <f>IF((N161)&lt;(E160),N161,E160)</f>
        <v>280.44000000000005</v>
      </c>
      <c r="E161" s="483" t="s">
        <v>239</v>
      </c>
      <c r="G161" s="1467" t="s">
        <v>738</v>
      </c>
      <c r="H161" s="2509" t="s">
        <v>282</v>
      </c>
      <c r="I161" s="2509"/>
      <c r="J161" s="1409"/>
      <c r="M161" s="1467" t="s">
        <v>738</v>
      </c>
      <c r="N161" s="607">
        <v>280.44</v>
      </c>
    </row>
    <row r="162" spans="1:14" ht="15" customHeight="1" thickBot="1" x14ac:dyDescent="0.3">
      <c r="A162" s="461" t="s">
        <v>247</v>
      </c>
      <c r="B162" s="461"/>
      <c r="C162" s="460">
        <f>C159</f>
        <v>935</v>
      </c>
      <c r="D162" s="456">
        <f>D160+D161</f>
        <v>935</v>
      </c>
      <c r="E162" s="457">
        <f>+C159-D162</f>
        <v>0</v>
      </c>
      <c r="G162" s="1409" t="s">
        <v>704</v>
      </c>
      <c r="H162" s="1409"/>
      <c r="K162" s="162"/>
    </row>
    <row r="163" spans="1:14" ht="15" customHeight="1" x14ac:dyDescent="0.25">
      <c r="K163" s="162"/>
    </row>
    <row r="164" spans="1:14" ht="15" customHeight="1" x14ac:dyDescent="0.25"/>
    <row r="165" spans="1:14" ht="15" customHeight="1" x14ac:dyDescent="0.25"/>
    <row r="166" spans="1:14" ht="15" customHeight="1" thickBot="1" x14ac:dyDescent="0.3">
      <c r="K166" s="162"/>
    </row>
    <row r="167" spans="1:14" ht="15" customHeight="1" thickBot="1" x14ac:dyDescent="0.3">
      <c r="A167" s="481" t="s">
        <v>92</v>
      </c>
      <c r="B167" s="538"/>
      <c r="C167" s="329"/>
      <c r="D167" s="482" t="s">
        <v>240</v>
      </c>
      <c r="E167" s="1375"/>
      <c r="F167" s="1375"/>
      <c r="G167" s="1375"/>
      <c r="H167" s="1375"/>
      <c r="I167" s="1375"/>
      <c r="J167" s="33">
        <f>M156-D161</f>
        <v>172.44000000000005</v>
      </c>
      <c r="K167" s="162" t="s">
        <v>241</v>
      </c>
    </row>
    <row r="168" spans="1:14" ht="15" customHeight="1" x14ac:dyDescent="0.25">
      <c r="J168" s="152" t="s">
        <v>141</v>
      </c>
      <c r="K168" s="162"/>
    </row>
    <row r="169" spans="1:14" ht="15" customHeight="1" x14ac:dyDescent="0.25">
      <c r="E169" s="380" t="s">
        <v>144</v>
      </c>
      <c r="J169" s="2519" t="s">
        <v>558</v>
      </c>
      <c r="K169" s="2519"/>
    </row>
    <row r="170" spans="1:14" ht="15" customHeight="1" x14ac:dyDescent="0.25">
      <c r="E170" s="380"/>
    </row>
    <row r="171" spans="1:14" ht="15" customHeight="1" x14ac:dyDescent="0.25">
      <c r="A171" s="258" t="s">
        <v>262</v>
      </c>
      <c r="B171" s="258"/>
      <c r="K171" s="162"/>
      <c r="N171" s="377"/>
    </row>
    <row r="172" spans="1:14" ht="15" customHeight="1" thickBot="1" x14ac:dyDescent="0.3">
      <c r="K172" s="162"/>
    </row>
    <row r="173" spans="1:14" ht="15" customHeight="1" thickBot="1" x14ac:dyDescent="0.3">
      <c r="A173" s="468" t="s">
        <v>249</v>
      </c>
      <c r="B173" s="1419"/>
      <c r="C173" s="1375"/>
      <c r="D173" s="1375"/>
      <c r="E173" s="1375"/>
      <c r="F173" s="1375"/>
      <c r="G173" s="1375"/>
      <c r="H173" s="1375"/>
      <c r="I173" s="323"/>
      <c r="J173" s="33">
        <f>J167</f>
        <v>172.44000000000005</v>
      </c>
      <c r="K173" s="162" t="s">
        <v>146</v>
      </c>
    </row>
    <row r="174" spans="1:14" ht="15" customHeight="1" x14ac:dyDescent="0.25">
      <c r="J174" s="10"/>
      <c r="K174" s="162"/>
    </row>
    <row r="175" spans="1:14" ht="15" customHeight="1" x14ac:dyDescent="0.25">
      <c r="J175" s="10"/>
      <c r="K175" s="162"/>
    </row>
    <row r="176" spans="1:14" ht="15" customHeight="1" thickBot="1" x14ac:dyDescent="0.3">
      <c r="A176" s="1377" t="s">
        <v>651</v>
      </c>
      <c r="J176" s="10"/>
      <c r="K176" s="162"/>
    </row>
    <row r="177" spans="1:20" ht="15" customHeight="1" thickBot="1" x14ac:dyDescent="0.3">
      <c r="A177" s="1424" t="s">
        <v>88</v>
      </c>
      <c r="B177" s="1425"/>
      <c r="C177" s="70" t="s">
        <v>80</v>
      </c>
      <c r="D177" s="92" t="s">
        <v>71</v>
      </c>
      <c r="E177" s="71" t="s">
        <v>81</v>
      </c>
      <c r="K177" s="162"/>
    </row>
    <row r="178" spans="1:20" ht="15" customHeight="1" x14ac:dyDescent="0.25">
      <c r="A178" s="2520" t="s">
        <v>735</v>
      </c>
      <c r="B178" s="2521"/>
      <c r="C178" s="126" t="s">
        <v>734</v>
      </c>
      <c r="D178" s="233">
        <v>50</v>
      </c>
      <c r="E178" s="231" t="s">
        <v>733</v>
      </c>
      <c r="G178" s="151" t="s">
        <v>124</v>
      </c>
      <c r="H178" s="151"/>
      <c r="K178" s="162"/>
    </row>
    <row r="179" spans="1:20" ht="15" customHeight="1" x14ac:dyDescent="0.25">
      <c r="A179" s="2522"/>
      <c r="B179" s="2523"/>
      <c r="C179" s="126"/>
      <c r="D179" s="233"/>
      <c r="E179" s="231"/>
      <c r="G179" s="151"/>
      <c r="H179" s="151"/>
      <c r="K179" s="162"/>
    </row>
    <row r="180" spans="1:20" ht="15" customHeight="1" x14ac:dyDescent="0.25">
      <c r="A180" s="2522"/>
      <c r="B180" s="2523"/>
      <c r="C180" s="126"/>
      <c r="D180" s="233"/>
      <c r="E180" s="231"/>
      <c r="G180" s="151"/>
      <c r="H180" s="151"/>
      <c r="K180" s="162"/>
    </row>
    <row r="181" spans="1:20" ht="15" customHeight="1" x14ac:dyDescent="0.25">
      <c r="A181" s="2522"/>
      <c r="B181" s="2523"/>
      <c r="C181" s="102"/>
      <c r="D181" s="211"/>
      <c r="E181" s="226"/>
      <c r="K181" s="162"/>
    </row>
    <row r="182" spans="1:20" ht="15" customHeight="1" x14ac:dyDescent="0.25">
      <c r="A182" s="2522"/>
      <c r="B182" s="2523"/>
      <c r="C182" s="102"/>
      <c r="D182" s="211"/>
      <c r="E182" s="226"/>
      <c r="K182" s="162"/>
    </row>
    <row r="183" spans="1:20" ht="15" customHeight="1" thickBot="1" x14ac:dyDescent="0.3">
      <c r="A183" s="2524"/>
      <c r="B183" s="2525"/>
      <c r="C183" s="102"/>
      <c r="D183" s="211"/>
      <c r="E183" s="226"/>
      <c r="K183" s="162"/>
    </row>
    <row r="184" spans="1:20" ht="15" customHeight="1" thickBot="1" x14ac:dyDescent="0.3">
      <c r="A184" s="1424" t="s">
        <v>89</v>
      </c>
      <c r="B184" s="1425"/>
      <c r="C184" s="1425"/>
      <c r="D184" s="33">
        <f>SUM(D178:D183)</f>
        <v>50</v>
      </c>
      <c r="E184" s="1426"/>
      <c r="G184" s="594" t="s">
        <v>281</v>
      </c>
      <c r="H184" s="593" t="s">
        <v>277</v>
      </c>
      <c r="I184" s="593" t="s">
        <v>278</v>
      </c>
      <c r="K184" s="162"/>
      <c r="L184" s="10"/>
    </row>
    <row r="185" spans="1:20" ht="15" customHeight="1" thickBot="1" x14ac:dyDescent="0.3">
      <c r="G185" s="1409"/>
      <c r="H185" s="606">
        <v>50</v>
      </c>
      <c r="I185" s="592">
        <f>D184-H185</f>
        <v>0</v>
      </c>
      <c r="K185" s="162"/>
      <c r="M185" s="33">
        <f>(J173-H185)</f>
        <v>122.44000000000005</v>
      </c>
      <c r="N185" s="325" t="s">
        <v>276</v>
      </c>
    </row>
    <row r="186" spans="1:20" ht="15" customHeight="1" thickBot="1" x14ac:dyDescent="0.3">
      <c r="A186" s="1377" t="s">
        <v>285</v>
      </c>
      <c r="B186" s="1377"/>
      <c r="J186" s="10"/>
      <c r="K186" s="162"/>
    </row>
    <row r="187" spans="1:20" ht="15" customHeight="1" thickBot="1" x14ac:dyDescent="0.3">
      <c r="A187" s="462" t="s">
        <v>123</v>
      </c>
      <c r="B187" s="462"/>
      <c r="C187" s="463" t="s">
        <v>245</v>
      </c>
      <c r="D187" s="463" t="s">
        <v>47</v>
      </c>
      <c r="E187" s="463" t="s">
        <v>243</v>
      </c>
      <c r="H187" s="51"/>
      <c r="I187" s="10"/>
      <c r="J187" s="1409"/>
      <c r="K187" s="162"/>
      <c r="P187" s="1382" t="s">
        <v>83</v>
      </c>
    </row>
    <row r="188" spans="1:20" ht="15" customHeight="1" thickBot="1" x14ac:dyDescent="0.3">
      <c r="A188" s="464" t="s">
        <v>248</v>
      </c>
      <c r="B188" s="539"/>
      <c r="C188" s="465">
        <f>C105</f>
        <v>700</v>
      </c>
      <c r="D188" s="469">
        <f>D105</f>
        <v>152.5</v>
      </c>
      <c r="E188" s="308">
        <f>C188-D188</f>
        <v>547.5</v>
      </c>
      <c r="G188" s="1398" t="s">
        <v>257</v>
      </c>
      <c r="H188" s="1398"/>
      <c r="J188" s="10"/>
      <c r="K188" s="162"/>
    </row>
    <row r="189" spans="1:20" ht="15" customHeight="1" thickBot="1" x14ac:dyDescent="0.3">
      <c r="A189" s="586" t="s">
        <v>274</v>
      </c>
      <c r="B189" s="587"/>
      <c r="C189" s="588"/>
      <c r="D189" s="33">
        <f>D188-I185</f>
        <v>152.5</v>
      </c>
      <c r="E189" s="33">
        <f>E188+I185</f>
        <v>547.5</v>
      </c>
      <c r="G189" s="1409" t="s">
        <v>287</v>
      </c>
      <c r="M189" s="1398" t="s">
        <v>737</v>
      </c>
      <c r="P189"/>
      <c r="Q189"/>
      <c r="R189"/>
      <c r="S189"/>
      <c r="T189"/>
    </row>
    <row r="190" spans="1:20" ht="15" customHeight="1" thickBot="1" x14ac:dyDescent="0.3">
      <c r="A190" s="596" t="s">
        <v>280</v>
      </c>
      <c r="B190" s="1429"/>
      <c r="C190" s="589"/>
      <c r="D190" s="431">
        <f>N190</f>
        <v>72.94</v>
      </c>
      <c r="E190" s="450" t="s">
        <v>256</v>
      </c>
      <c r="G190" s="1467" t="s">
        <v>738</v>
      </c>
      <c r="H190" s="2509" t="s">
        <v>282</v>
      </c>
      <c r="I190" s="2509"/>
      <c r="J190" s="1409"/>
      <c r="K190" s="162"/>
      <c r="L190" s="10"/>
      <c r="M190" s="1467" t="s">
        <v>736</v>
      </c>
      <c r="N190" s="607">
        <v>72.94</v>
      </c>
    </row>
    <row r="191" spans="1:20" ht="15" customHeight="1" thickBot="1" x14ac:dyDescent="0.3">
      <c r="A191" s="467" t="s">
        <v>231</v>
      </c>
      <c r="B191" s="467"/>
      <c r="C191" s="466">
        <f>C188</f>
        <v>700</v>
      </c>
      <c r="D191" s="466">
        <f>D189+D190</f>
        <v>225.44</v>
      </c>
      <c r="E191" s="466">
        <f>C191-D191</f>
        <v>474.56</v>
      </c>
      <c r="G191" s="1409" t="s">
        <v>703</v>
      </c>
      <c r="H191" s="1398"/>
      <c r="J191" s="1409"/>
    </row>
    <row r="192" spans="1:20" ht="15" customHeight="1" x14ac:dyDescent="0.25"/>
    <row r="193" spans="1:20" ht="15" customHeight="1" thickBot="1" x14ac:dyDescent="0.3">
      <c r="G193" s="1398"/>
      <c r="H193" s="1398"/>
      <c r="J193" s="10"/>
      <c r="K193" s="162"/>
    </row>
    <row r="194" spans="1:20" ht="15" customHeight="1" thickBot="1" x14ac:dyDescent="0.3">
      <c r="A194" s="324" t="s">
        <v>92</v>
      </c>
      <c r="B194" s="329"/>
      <c r="C194" s="1375"/>
      <c r="D194" s="1375"/>
      <c r="E194" s="1375"/>
      <c r="F194" s="1375"/>
      <c r="G194" s="1375"/>
      <c r="H194" s="1375"/>
      <c r="I194" s="323"/>
      <c r="J194" s="33">
        <f>M185-D190</f>
        <v>49.500000000000057</v>
      </c>
      <c r="K194" s="162"/>
    </row>
    <row r="195" spans="1:20" ht="15" customHeight="1" x14ac:dyDescent="0.25">
      <c r="K195" s="162"/>
    </row>
    <row r="196" spans="1:20" ht="15" customHeight="1" x14ac:dyDescent="0.25">
      <c r="K196" s="162"/>
    </row>
    <row r="197" spans="1:20" ht="15" customHeight="1" x14ac:dyDescent="0.25">
      <c r="K197" s="162"/>
    </row>
    <row r="198" spans="1:20" ht="15" customHeight="1" thickBot="1" x14ac:dyDescent="0.3">
      <c r="A198" s="1377" t="s">
        <v>652</v>
      </c>
      <c r="K198" s="162"/>
    </row>
    <row r="199" spans="1:20" ht="15" customHeight="1" thickBot="1" x14ac:dyDescent="0.3">
      <c r="A199" s="136" t="s">
        <v>111</v>
      </c>
      <c r="B199" s="540"/>
      <c r="C199" s="1425"/>
      <c r="D199" s="147" t="s">
        <v>17</v>
      </c>
      <c r="K199" s="162"/>
    </row>
    <row r="200" spans="1:20" ht="15" customHeight="1" x14ac:dyDescent="0.25">
      <c r="A200" s="144" t="s">
        <v>0</v>
      </c>
      <c r="B200" s="541"/>
      <c r="C200" s="1408"/>
      <c r="D200" s="396">
        <v>49.5</v>
      </c>
      <c r="G200" s="151" t="s">
        <v>125</v>
      </c>
      <c r="H200" s="151"/>
      <c r="K200" s="162"/>
    </row>
    <row r="201" spans="1:20" ht="15" customHeight="1" x14ac:dyDescent="0.25">
      <c r="A201" s="1396" t="s">
        <v>1</v>
      </c>
      <c r="B201" s="1397"/>
      <c r="C201" s="1373"/>
      <c r="D201" s="212"/>
      <c r="K201" s="162"/>
    </row>
    <row r="202" spans="1:20" ht="15" customHeight="1" thickBot="1" x14ac:dyDescent="0.3">
      <c r="A202" s="1402" t="s">
        <v>74</v>
      </c>
      <c r="B202" s="1403"/>
      <c r="C202" s="1386"/>
      <c r="D202" s="470" t="s">
        <v>83</v>
      </c>
      <c r="G202" s="1398"/>
      <c r="H202" s="1398"/>
      <c r="J202" s="10"/>
      <c r="N202" s="162"/>
    </row>
    <row r="203" spans="1:20" ht="15" customHeight="1" thickBot="1" x14ac:dyDescent="0.3">
      <c r="A203" s="1427" t="s">
        <v>121</v>
      </c>
      <c r="B203" s="1428"/>
      <c r="C203" s="1425"/>
      <c r="D203" s="33">
        <f>SUM(D200:D202)</f>
        <v>49.5</v>
      </c>
      <c r="E203" s="1409" t="s">
        <v>293</v>
      </c>
    </row>
    <row r="204" spans="1:20" ht="15" customHeight="1" x14ac:dyDescent="0.25">
      <c r="K204" s="162"/>
    </row>
    <row r="205" spans="1:20" ht="15" customHeight="1" thickBot="1" x14ac:dyDescent="0.3">
      <c r="A205" s="1377" t="s">
        <v>289</v>
      </c>
      <c r="B205" s="1377"/>
      <c r="K205" s="162"/>
    </row>
    <row r="206" spans="1:20" ht="15" customHeight="1" thickBot="1" x14ac:dyDescent="0.3">
      <c r="A206" s="1132" t="s">
        <v>114</v>
      </c>
      <c r="B206" s="1132"/>
      <c r="C206" s="472" t="s">
        <v>245</v>
      </c>
      <c r="D206" s="472" t="s">
        <v>47</v>
      </c>
      <c r="E206" s="472" t="s">
        <v>243</v>
      </c>
      <c r="K206" s="162"/>
      <c r="P206" s="1382" t="s">
        <v>83</v>
      </c>
    </row>
    <row r="207" spans="1:20" ht="15" customHeight="1" thickBot="1" x14ac:dyDescent="0.3">
      <c r="A207" s="1132" t="s">
        <v>248</v>
      </c>
      <c r="B207" s="1132"/>
      <c r="C207" s="432">
        <f>C106</f>
        <v>250</v>
      </c>
      <c r="D207" s="432">
        <f>D106</f>
        <v>0</v>
      </c>
      <c r="E207" s="432">
        <f>C207-D207</f>
        <v>250</v>
      </c>
      <c r="G207" s="1398" t="s">
        <v>257</v>
      </c>
      <c r="H207" s="1398"/>
      <c r="K207" s="162"/>
      <c r="P207"/>
      <c r="Q207"/>
      <c r="R207"/>
      <c r="S207"/>
      <c r="T207"/>
    </row>
    <row r="208" spans="1:20" ht="15" customHeight="1" thickBot="1" x14ac:dyDescent="0.3">
      <c r="A208" s="486" t="s">
        <v>273</v>
      </c>
      <c r="B208" s="544"/>
      <c r="C208" s="479"/>
      <c r="D208" s="432">
        <f>D207-D203</f>
        <v>-49.5</v>
      </c>
      <c r="E208" s="432">
        <f>E207+D203</f>
        <v>299.5</v>
      </c>
      <c r="G208" s="1409" t="s">
        <v>290</v>
      </c>
      <c r="M208" s="1480" t="s">
        <v>739</v>
      </c>
      <c r="P208"/>
      <c r="Q208"/>
      <c r="R208"/>
      <c r="S208"/>
      <c r="T208"/>
    </row>
    <row r="209" spans="1:14" ht="15" customHeight="1" thickBot="1" x14ac:dyDescent="0.3">
      <c r="A209" s="596" t="s">
        <v>280</v>
      </c>
      <c r="B209" s="1430"/>
      <c r="C209" s="1376"/>
      <c r="D209" s="431">
        <f>IF((N209)&lt;(E207+E208),N209,(E207+E208))</f>
        <v>49.5</v>
      </c>
      <c r="E209" s="450" t="s">
        <v>256</v>
      </c>
      <c r="G209" s="1467" t="s">
        <v>738</v>
      </c>
      <c r="H209" s="2509" t="s">
        <v>282</v>
      </c>
      <c r="I209" s="2509"/>
      <c r="J209" s="1409"/>
      <c r="K209" s="162"/>
      <c r="M209" s="1378" t="s">
        <v>738</v>
      </c>
      <c r="N209" s="607">
        <v>49.5</v>
      </c>
    </row>
    <row r="210" spans="1:14" ht="15" customHeight="1" thickBot="1" x14ac:dyDescent="0.3">
      <c r="A210" s="473" t="s">
        <v>250</v>
      </c>
      <c r="B210" s="545"/>
      <c r="C210" s="432">
        <f>C207</f>
        <v>250</v>
      </c>
      <c r="D210" s="432">
        <f>D208+D209</f>
        <v>0</v>
      </c>
      <c r="E210" s="432">
        <f>C210-D210</f>
        <v>250</v>
      </c>
      <c r="G210" s="1398" t="s">
        <v>292</v>
      </c>
      <c r="H210" s="1398"/>
    </row>
    <row r="211" spans="1:14" ht="15" customHeight="1" x14ac:dyDescent="0.25"/>
    <row r="212" spans="1:14" ht="15" customHeight="1" thickBot="1" x14ac:dyDescent="0.3">
      <c r="G212" s="1398"/>
      <c r="H212" s="1398"/>
      <c r="J212" s="10"/>
      <c r="K212" s="162"/>
    </row>
    <row r="213" spans="1:14" ht="15" customHeight="1" thickBot="1" x14ac:dyDescent="0.3">
      <c r="A213" s="324" t="s">
        <v>251</v>
      </c>
      <c r="B213" s="329"/>
      <c r="C213" s="1375"/>
      <c r="D213" s="1375"/>
      <c r="E213" s="1375"/>
      <c r="F213" s="1375"/>
      <c r="G213" s="1375"/>
      <c r="H213" s="1375"/>
      <c r="I213" s="323"/>
      <c r="J213" s="33">
        <f>J194-D209</f>
        <v>5.6843418860808015E-14</v>
      </c>
      <c r="K213" s="485" t="s">
        <v>148</v>
      </c>
    </row>
    <row r="214" spans="1:14" ht="15" customHeight="1" x14ac:dyDescent="0.25">
      <c r="K214" s="162"/>
    </row>
    <row r="215" spans="1:14" ht="15" customHeight="1" x14ac:dyDescent="0.25"/>
    <row r="216" spans="1:14" ht="15" customHeight="1" x14ac:dyDescent="0.25"/>
    <row r="217" spans="1:14" ht="15.95" customHeight="1" x14ac:dyDescent="0.25">
      <c r="E217" s="380" t="s">
        <v>144</v>
      </c>
      <c r="J217" s="2519" t="s">
        <v>559</v>
      </c>
      <c r="K217" s="2519"/>
    </row>
    <row r="218" spans="1:14" ht="15.95" customHeight="1" thickBot="1" x14ac:dyDescent="0.3">
      <c r="E218" s="380"/>
    </row>
    <row r="219" spans="1:14" ht="15.95" customHeight="1" thickBot="1" x14ac:dyDescent="0.3">
      <c r="A219" s="324" t="s">
        <v>251</v>
      </c>
      <c r="B219" s="329"/>
      <c r="C219" s="1375"/>
      <c r="D219" s="1375"/>
      <c r="E219" s="1375"/>
      <c r="F219" s="1375"/>
      <c r="G219" s="1375"/>
      <c r="H219" s="1375"/>
      <c r="I219" s="323"/>
      <c r="J219" s="33">
        <f>J213</f>
        <v>5.6843418860808015E-14</v>
      </c>
    </row>
    <row r="220" spans="1:14" ht="15.95" customHeight="1" x14ac:dyDescent="0.25">
      <c r="J220" s="10"/>
    </row>
    <row r="221" spans="1:14" ht="15" customHeight="1" x14ac:dyDescent="0.25">
      <c r="A221" s="258" t="s">
        <v>263</v>
      </c>
      <c r="B221" s="258"/>
    </row>
    <row r="222" spans="1:14" ht="15" customHeight="1" x14ac:dyDescent="0.25"/>
    <row r="223" spans="1:14" ht="15" customHeight="1" thickBot="1" x14ac:dyDescent="0.3">
      <c r="A223" s="1377" t="s">
        <v>264</v>
      </c>
      <c r="B223" s="1377"/>
      <c r="D223" s="10"/>
    </row>
    <row r="224" spans="1:14" ht="15" customHeight="1" thickBot="1" x14ac:dyDescent="0.3">
      <c r="A224" s="1404" t="s">
        <v>234</v>
      </c>
      <c r="B224" s="1405"/>
      <c r="C224" s="1405"/>
      <c r="D224" s="437">
        <f>D108</f>
        <v>0</v>
      </c>
      <c r="E224" s="1398" t="s">
        <v>254</v>
      </c>
    </row>
    <row r="225" spans="1:14" ht="15" customHeight="1" thickBot="1" x14ac:dyDescent="0.3">
      <c r="A225" s="1424" t="s">
        <v>142</v>
      </c>
      <c r="B225" s="1425"/>
      <c r="C225" s="1425"/>
      <c r="D225" s="480" t="s">
        <v>17</v>
      </c>
    </row>
    <row r="226" spans="1:14" ht="15" customHeight="1" x14ac:dyDescent="0.25">
      <c r="A226" s="2486"/>
      <c r="B226" s="2487"/>
      <c r="C226" s="2488"/>
      <c r="D226" s="396"/>
    </row>
    <row r="227" spans="1:14" ht="15" customHeight="1" x14ac:dyDescent="0.25">
      <c r="A227" s="2489"/>
      <c r="B227" s="2490"/>
      <c r="C227" s="2491"/>
      <c r="D227" s="1250"/>
    </row>
    <row r="228" spans="1:14" ht="15" customHeight="1" x14ac:dyDescent="0.25">
      <c r="A228" s="2489"/>
      <c r="B228" s="2490"/>
      <c r="C228" s="2491"/>
      <c r="D228" s="212"/>
      <c r="I228" s="10"/>
      <c r="J228" s="10"/>
    </row>
    <row r="229" spans="1:14" ht="15" customHeight="1" thickBot="1" x14ac:dyDescent="0.3">
      <c r="A229" s="2492"/>
      <c r="B229" s="2493"/>
      <c r="C229" s="2494"/>
      <c r="D229" s="212"/>
      <c r="I229" s="10"/>
      <c r="J229" s="10"/>
    </row>
    <row r="230" spans="1:14" ht="15" customHeight="1" thickBot="1" x14ac:dyDescent="0.3">
      <c r="A230" s="2503" t="s">
        <v>153</v>
      </c>
      <c r="B230" s="2504"/>
      <c r="C230" s="2505"/>
      <c r="D230" s="33">
        <f>SUM(D226:D229)</f>
        <v>0</v>
      </c>
      <c r="E230" s="1490" t="s">
        <v>740</v>
      </c>
      <c r="J230" s="10"/>
      <c r="M230" s="33">
        <f>J219-D230</f>
        <v>5.6843418860808015E-14</v>
      </c>
      <c r="N230" s="1378" t="s">
        <v>276</v>
      </c>
    </row>
    <row r="231" spans="1:14" ht="15" customHeight="1" thickBot="1" x14ac:dyDescent="0.3">
      <c r="A231" s="2506" t="s">
        <v>93</v>
      </c>
      <c r="B231" s="2507"/>
      <c r="C231" s="2508"/>
      <c r="D231" s="73"/>
      <c r="E231" s="73" t="s">
        <v>81</v>
      </c>
      <c r="G231" s="1398"/>
      <c r="H231" s="1398"/>
      <c r="I231" s="10"/>
      <c r="J231" s="10"/>
    </row>
    <row r="232" spans="1:14" ht="15" customHeight="1" x14ac:dyDescent="0.25">
      <c r="A232" s="2486"/>
      <c r="B232" s="2487"/>
      <c r="C232" s="2488"/>
      <c r="D232" s="233"/>
      <c r="E232" s="433"/>
      <c r="G232" s="1398"/>
      <c r="H232" s="1398"/>
      <c r="I232" s="10"/>
      <c r="J232" s="10"/>
    </row>
    <row r="233" spans="1:14" ht="15" customHeight="1" x14ac:dyDescent="0.25">
      <c r="A233" s="2489"/>
      <c r="B233" s="2490"/>
      <c r="C233" s="2491"/>
      <c r="D233" s="233"/>
      <c r="E233" s="433"/>
      <c r="G233" s="1398"/>
      <c r="H233" s="1398"/>
      <c r="I233" s="10"/>
      <c r="J233" s="10"/>
    </row>
    <row r="234" spans="1:14" ht="15" customHeight="1" x14ac:dyDescent="0.25">
      <c r="A234" s="2489"/>
      <c r="B234" s="2490"/>
      <c r="C234" s="2491"/>
      <c r="D234" s="211"/>
      <c r="E234" s="434"/>
      <c r="G234" s="1398"/>
      <c r="H234" s="1398"/>
      <c r="I234" s="10"/>
      <c r="J234" s="10"/>
    </row>
    <row r="235" spans="1:14" ht="15" customHeight="1" thickBot="1" x14ac:dyDescent="0.3">
      <c r="A235" s="2492"/>
      <c r="B235" s="2493"/>
      <c r="C235" s="2494"/>
      <c r="D235" s="235"/>
      <c r="E235" s="435"/>
      <c r="G235" s="1398"/>
      <c r="H235" s="1398"/>
      <c r="I235" s="10"/>
      <c r="J235" s="10"/>
    </row>
    <row r="236" spans="1:14" ht="15" customHeight="1" thickBot="1" x14ac:dyDescent="0.3">
      <c r="A236" s="2497" t="s">
        <v>94</v>
      </c>
      <c r="B236" s="2498"/>
      <c r="C236" s="2499"/>
      <c r="D236" s="33">
        <f>SUM(D232:D235)</f>
        <v>0</v>
      </c>
      <c r="E236" s="436"/>
      <c r="I236" s="10"/>
      <c r="J236" s="10"/>
    </row>
    <row r="237" spans="1:14" ht="15" customHeight="1" thickBot="1" x14ac:dyDescent="0.3">
      <c r="A237" s="2500" t="s">
        <v>253</v>
      </c>
      <c r="B237" s="2501"/>
      <c r="C237" s="2502"/>
      <c r="D237" s="33">
        <f>D224+D230-D236</f>
        <v>0</v>
      </c>
      <c r="E237" s="1398" t="s">
        <v>294</v>
      </c>
      <c r="I237" s="10"/>
      <c r="J237" s="10"/>
    </row>
    <row r="238" spans="1:14" ht="15" customHeight="1" thickBot="1" x14ac:dyDescent="0.3"/>
    <row r="239" spans="1:14" ht="15.95" customHeight="1" thickBot="1" x14ac:dyDescent="0.35">
      <c r="A239" s="1374" t="s">
        <v>560</v>
      </c>
      <c r="B239" s="1375"/>
      <c r="C239" s="157"/>
      <c r="D239" s="157"/>
      <c r="E239" s="157"/>
      <c r="F239" s="157"/>
      <c r="G239" s="321"/>
      <c r="H239" s="321"/>
      <c r="I239" s="320"/>
      <c r="J239" s="33">
        <f>J213-D230</f>
        <v>5.6843418860808015E-14</v>
      </c>
      <c r="K239" s="162"/>
    </row>
    <row r="240" spans="1:14" ht="5.0999999999999996" customHeight="1" x14ac:dyDescent="0.25">
      <c r="A240" s="2495"/>
      <c r="B240" s="2495"/>
      <c r="C240" s="2495"/>
      <c r="D240" s="2495"/>
      <c r="E240" s="2495"/>
      <c r="F240" s="2495"/>
      <c r="G240" s="2495"/>
      <c r="H240" s="2495"/>
      <c r="I240" s="2495"/>
      <c r="J240" s="2495"/>
      <c r="K240" s="2495"/>
      <c r="L240" s="2495"/>
    </row>
    <row r="241" spans="1:16" ht="21.95" customHeight="1" x14ac:dyDescent="0.25">
      <c r="A241" s="2496" t="s">
        <v>561</v>
      </c>
      <c r="B241" s="2496"/>
      <c r="C241" s="2496"/>
      <c r="D241" s="2496"/>
      <c r="E241" s="2496"/>
      <c r="F241" s="2496"/>
      <c r="G241" s="2496"/>
      <c r="H241" s="2496"/>
      <c r="I241" s="2496"/>
      <c r="J241" s="2496"/>
      <c r="K241" s="2496"/>
    </row>
    <row r="242" spans="1:16" ht="15" customHeight="1" x14ac:dyDescent="0.25">
      <c r="J242" s="598"/>
      <c r="K242" s="162"/>
    </row>
    <row r="243" spans="1:16" ht="15.95" customHeight="1" thickBot="1" x14ac:dyDescent="0.3">
      <c r="A243" s="258" t="s">
        <v>129</v>
      </c>
      <c r="B243" s="258"/>
      <c r="C243" s="15"/>
      <c r="D243" s="15"/>
      <c r="E243" s="15"/>
      <c r="K243" s="162"/>
    </row>
    <row r="244" spans="1:16" ht="15.95" customHeight="1" x14ac:dyDescent="0.25">
      <c r="A244" s="387" t="s">
        <v>150</v>
      </c>
      <c r="B244" s="388"/>
      <c r="C244" s="388"/>
      <c r="D244" s="389">
        <f>D109</f>
        <v>0</v>
      </c>
      <c r="E244" s="1409" t="s">
        <v>266</v>
      </c>
      <c r="G244" s="1398"/>
      <c r="H244" s="1398"/>
      <c r="K244" s="162"/>
    </row>
    <row r="245" spans="1:16" ht="15.95" customHeight="1" thickBot="1" x14ac:dyDescent="0.3">
      <c r="A245" s="385" t="s">
        <v>128</v>
      </c>
      <c r="B245" s="546"/>
      <c r="C245" s="386"/>
      <c r="D245" s="37">
        <f>IF((J239&gt;0),J239,0)</f>
        <v>5.6843418860808015E-14</v>
      </c>
      <c r="E245" s="599" t="s">
        <v>702</v>
      </c>
      <c r="F245" s="600"/>
      <c r="G245" s="601"/>
      <c r="H245" s="601"/>
      <c r="I245" s="600"/>
      <c r="J245" s="600"/>
      <c r="K245" s="602"/>
    </row>
    <row r="246" spans="1:16" ht="15.75" thickBot="1" x14ac:dyDescent="0.3">
      <c r="A246" s="1384" t="s">
        <v>95</v>
      </c>
      <c r="B246" s="1385"/>
      <c r="C246" s="1418"/>
      <c r="D246" s="73" t="s">
        <v>71</v>
      </c>
      <c r="E246" s="73" t="s">
        <v>81</v>
      </c>
      <c r="G246" s="1378" t="str">
        <f>IF((I245)&gt;(J239),O246,P246)</f>
        <v xml:space="preserve">  </v>
      </c>
      <c r="P246" s="1382" t="s">
        <v>165</v>
      </c>
    </row>
    <row r="247" spans="1:16" x14ac:dyDescent="0.25">
      <c r="A247" s="2486"/>
      <c r="B247" s="2487"/>
      <c r="C247" s="2488"/>
      <c r="D247" s="233"/>
      <c r="E247" s="433"/>
    </row>
    <row r="248" spans="1:16" x14ac:dyDescent="0.25">
      <c r="A248" s="2489"/>
      <c r="B248" s="2490"/>
      <c r="C248" s="2491"/>
      <c r="D248" s="211"/>
      <c r="E248" s="434"/>
    </row>
    <row r="249" spans="1:16" x14ac:dyDescent="0.25">
      <c r="A249" s="2489"/>
      <c r="B249" s="2490"/>
      <c r="C249" s="2491"/>
      <c r="D249" s="211"/>
      <c r="E249" s="434"/>
      <c r="K249" s="162"/>
    </row>
    <row r="250" spans="1:16" ht="15.75" thickBot="1" x14ac:dyDescent="0.3">
      <c r="A250" s="2492"/>
      <c r="B250" s="2493"/>
      <c r="C250" s="2494"/>
      <c r="D250" s="235"/>
      <c r="E250" s="603"/>
      <c r="K250" s="162"/>
    </row>
    <row r="251" spans="1:16" ht="18" customHeight="1" thickBot="1" x14ac:dyDescent="0.3">
      <c r="A251" s="1424" t="s">
        <v>96</v>
      </c>
      <c r="B251" s="1425"/>
      <c r="C251" s="1425"/>
      <c r="D251" s="33">
        <f>SUM(D247:D250)</f>
        <v>0</v>
      </c>
      <c r="K251" s="162"/>
    </row>
    <row r="252" spans="1:16" ht="15.95" customHeight="1" thickBot="1" x14ac:dyDescent="0.35">
      <c r="A252" s="446" t="s">
        <v>130</v>
      </c>
      <c r="B252" s="547"/>
      <c r="C252" s="307"/>
      <c r="D252" s="447">
        <f>D244+D245-D251</f>
        <v>5.6843418860808015E-14</v>
      </c>
      <c r="E252" s="1398" t="s">
        <v>295</v>
      </c>
      <c r="G252" s="1409"/>
      <c r="H252" s="1409"/>
      <c r="K252" s="162"/>
    </row>
    <row r="253" spans="1:16" ht="15.95" customHeight="1" thickBot="1" x14ac:dyDescent="0.3">
      <c r="E253" s="1382"/>
      <c r="G253" s="1409"/>
      <c r="H253" s="1409"/>
      <c r="K253" s="162"/>
    </row>
    <row r="254" spans="1:16" ht="15.95" customHeight="1" thickBot="1" x14ac:dyDescent="0.3">
      <c r="A254" s="172" t="s">
        <v>260</v>
      </c>
      <c r="B254" s="173"/>
      <c r="C254" s="173"/>
      <c r="D254" s="202"/>
      <c r="E254" s="173"/>
      <c r="F254" s="173"/>
      <c r="G254" s="205"/>
      <c r="H254" s="205"/>
      <c r="I254" s="1375"/>
      <c r="J254" s="191">
        <f>J239-D245</f>
        <v>0</v>
      </c>
      <c r="K254" s="162"/>
    </row>
    <row r="255" spans="1:16" ht="15.95" customHeight="1" x14ac:dyDescent="0.25">
      <c r="A255" s="51" t="s">
        <v>163</v>
      </c>
      <c r="B255" s="51"/>
      <c r="C255" s="1415"/>
      <c r="D255" s="1421"/>
      <c r="E255" s="11"/>
      <c r="J255" s="10"/>
      <c r="K255" s="162"/>
    </row>
    <row r="256" spans="1:16" ht="15.95" customHeight="1" x14ac:dyDescent="0.25">
      <c r="E256" s="1382"/>
      <c r="G256" s="1409"/>
      <c r="H256" s="1409"/>
      <c r="K256" s="162"/>
    </row>
    <row r="257" spans="1:22" ht="15.95" customHeight="1" thickBot="1" x14ac:dyDescent="0.3">
      <c r="A257" s="258" t="s">
        <v>221</v>
      </c>
      <c r="B257" s="258"/>
      <c r="K257" s="162"/>
    </row>
    <row r="258" spans="1:22" ht="15.95" customHeight="1" thickBot="1" x14ac:dyDescent="0.3">
      <c r="A258" s="319" t="s">
        <v>213</v>
      </c>
      <c r="B258" s="318"/>
      <c r="C258" s="318"/>
      <c r="D258" s="33">
        <f>D107</f>
        <v>270.62</v>
      </c>
      <c r="E258" s="1378" t="s">
        <v>235</v>
      </c>
      <c r="G258" s="151" t="s">
        <v>232</v>
      </c>
      <c r="H258" s="151"/>
      <c r="K258" s="162"/>
    </row>
    <row r="259" spans="1:22" ht="15.95" customHeight="1" x14ac:dyDescent="0.25">
      <c r="A259" s="317" t="s">
        <v>112</v>
      </c>
      <c r="B259" s="548"/>
      <c r="C259" s="316"/>
      <c r="D259" s="58">
        <f>D203</f>
        <v>49.5</v>
      </c>
      <c r="E259" s="1378" t="s">
        <v>235</v>
      </c>
      <c r="G259" s="151" t="s">
        <v>151</v>
      </c>
      <c r="H259" s="151"/>
      <c r="K259" s="162"/>
    </row>
    <row r="260" spans="1:22" ht="15.95" customHeight="1" thickBot="1" x14ac:dyDescent="0.3">
      <c r="A260" s="315" t="s">
        <v>113</v>
      </c>
      <c r="B260" s="549"/>
      <c r="C260" s="314"/>
      <c r="D260" s="257">
        <f>D98</f>
        <v>285.39</v>
      </c>
      <c r="E260" s="1378" t="s">
        <v>235</v>
      </c>
      <c r="G260" s="151" t="s">
        <v>232</v>
      </c>
      <c r="H260" s="151"/>
      <c r="K260" s="162"/>
    </row>
    <row r="261" spans="1:22" ht="15.95" customHeight="1" thickBot="1" x14ac:dyDescent="0.3">
      <c r="A261" s="1384" t="s">
        <v>212</v>
      </c>
      <c r="B261" s="1385"/>
      <c r="C261" s="1418"/>
      <c r="D261" s="73" t="s">
        <v>71</v>
      </c>
      <c r="E261" s="73" t="s">
        <v>81</v>
      </c>
      <c r="K261" s="162"/>
    </row>
    <row r="262" spans="1:22" ht="15.95" customHeight="1" x14ac:dyDescent="0.25">
      <c r="A262" s="2486"/>
      <c r="B262" s="2487"/>
      <c r="C262" s="2488"/>
      <c r="D262" s="233"/>
      <c r="E262" s="395"/>
      <c r="K262" s="162"/>
    </row>
    <row r="263" spans="1:22" ht="15.95" customHeight="1" x14ac:dyDescent="0.25">
      <c r="A263" s="2489"/>
      <c r="B263" s="2490"/>
      <c r="C263" s="2491"/>
      <c r="D263" s="233"/>
      <c r="E263" s="395"/>
      <c r="K263" s="162"/>
    </row>
    <row r="264" spans="1:22" ht="15.95" customHeight="1" x14ac:dyDescent="0.25">
      <c r="A264" s="2489"/>
      <c r="B264" s="2490"/>
      <c r="C264" s="2491"/>
      <c r="D264" s="233"/>
      <c r="E264" s="395"/>
      <c r="K264" s="162"/>
    </row>
    <row r="265" spans="1:22" ht="15.95" customHeight="1" thickBot="1" x14ac:dyDescent="0.3">
      <c r="A265" s="2492"/>
      <c r="B265" s="2493"/>
      <c r="C265" s="2494"/>
      <c r="D265" s="442"/>
      <c r="E265" s="443"/>
      <c r="K265" s="162"/>
    </row>
    <row r="266" spans="1:22" ht="15.95" customHeight="1" thickBot="1" x14ac:dyDescent="0.3">
      <c r="A266" s="444" t="s">
        <v>237</v>
      </c>
      <c r="B266" s="550"/>
      <c r="C266" s="313"/>
      <c r="D266" s="33">
        <f>SUM(D262:D265)</f>
        <v>0</v>
      </c>
      <c r="E266" s="1382"/>
      <c r="K266" s="162"/>
    </row>
    <row r="267" spans="1:22" ht="15.95" customHeight="1" thickBot="1" x14ac:dyDescent="0.35">
      <c r="A267" s="440" t="s">
        <v>236</v>
      </c>
      <c r="B267" s="551"/>
      <c r="C267" s="312"/>
      <c r="D267" s="445">
        <f>D258+D259+D260-D266</f>
        <v>605.51</v>
      </c>
      <c r="E267" s="1398" t="s">
        <v>298</v>
      </c>
      <c r="G267" s="1409"/>
      <c r="H267" s="1409"/>
      <c r="K267" s="162"/>
    </row>
    <row r="268" spans="1:22" ht="15.95" customHeight="1" thickBot="1" x14ac:dyDescent="0.3">
      <c r="E268" s="1382"/>
      <c r="G268" s="1409"/>
      <c r="H268" s="1409"/>
      <c r="K268" s="162"/>
    </row>
    <row r="269" spans="1:22" ht="15.95" customHeight="1" thickBot="1" x14ac:dyDescent="0.3">
      <c r="A269" s="322" t="s">
        <v>204</v>
      </c>
      <c r="B269" s="552"/>
      <c r="C269" s="1375"/>
      <c r="D269" s="1375"/>
      <c r="E269" s="1375"/>
      <c r="F269" s="1375"/>
      <c r="G269" s="1375"/>
      <c r="H269" s="1375"/>
      <c r="I269" s="1376"/>
      <c r="J269" s="381">
        <f>D155+D184+D236+D266+D251</f>
        <v>136.98000000000002</v>
      </c>
      <c r="K269" s="162"/>
    </row>
    <row r="270" spans="1:22" ht="15.95" customHeight="1" thickBot="1" x14ac:dyDescent="0.3">
      <c r="G270" s="151"/>
      <c r="H270" s="151"/>
      <c r="K270" s="162"/>
    </row>
    <row r="271" spans="1:22" ht="16.5" thickBot="1" x14ac:dyDescent="0.3">
      <c r="A271" s="322" t="s">
        <v>205</v>
      </c>
      <c r="B271" s="552"/>
      <c r="C271" s="1375"/>
      <c r="D271" s="1375"/>
      <c r="E271" s="1375"/>
      <c r="F271" s="1375"/>
      <c r="G271" s="1375"/>
      <c r="H271" s="1375"/>
      <c r="I271" s="1376"/>
      <c r="J271" s="383">
        <f>K75+E99-J269</f>
        <v>1765.95</v>
      </c>
      <c r="K271" s="302"/>
      <c r="L271" s="377"/>
      <c r="M271" s="1378" t="s">
        <v>202</v>
      </c>
      <c r="U271" s="382" t="s">
        <v>206</v>
      </c>
      <c r="V271" s="303" t="s">
        <v>83</v>
      </c>
    </row>
    <row r="305" spans="3:5" x14ac:dyDescent="0.25">
      <c r="C305" s="1421"/>
      <c r="D305" s="1421"/>
      <c r="E305" s="1421"/>
    </row>
    <row r="306" spans="3:5" x14ac:dyDescent="0.25">
      <c r="C306" s="1421"/>
      <c r="D306" s="1421"/>
      <c r="E306" s="1421"/>
    </row>
    <row r="307" spans="3:5" x14ac:dyDescent="0.25">
      <c r="C307" s="1421"/>
      <c r="D307" s="1421"/>
      <c r="E307" s="1421"/>
    </row>
    <row r="308" spans="3:5" x14ac:dyDescent="0.25">
      <c r="C308" s="1421"/>
      <c r="D308" s="1421"/>
      <c r="E308" s="1421"/>
    </row>
    <row r="309" spans="3:5" x14ac:dyDescent="0.25">
      <c r="C309" s="1421"/>
      <c r="D309" s="1421"/>
      <c r="E309" s="1421"/>
    </row>
    <row r="310" spans="3:5" x14ac:dyDescent="0.25">
      <c r="C310" s="1421"/>
      <c r="D310" s="1421"/>
      <c r="E310" s="1421"/>
    </row>
  </sheetData>
  <sheetProtection sheet="1" selectLockedCells="1"/>
  <mergeCells count="142">
    <mergeCell ref="A264:C264"/>
    <mergeCell ref="A265:C265"/>
    <mergeCell ref="A247:C247"/>
    <mergeCell ref="A248:C248"/>
    <mergeCell ref="A249:C249"/>
    <mergeCell ref="A250:C250"/>
    <mergeCell ref="A262:C262"/>
    <mergeCell ref="A263:C263"/>
    <mergeCell ref="A234:C234"/>
    <mergeCell ref="A235:C235"/>
    <mergeCell ref="A236:C236"/>
    <mergeCell ref="A237:C237"/>
    <mergeCell ref="A240:L240"/>
    <mergeCell ref="A241:K241"/>
    <mergeCell ref="A228:C228"/>
    <mergeCell ref="A229:C229"/>
    <mergeCell ref="A230:C230"/>
    <mergeCell ref="A231:C231"/>
    <mergeCell ref="A232:C232"/>
    <mergeCell ref="A233:C233"/>
    <mergeCell ref="A181:B181"/>
    <mergeCell ref="A182:B182"/>
    <mergeCell ref="A183:B183"/>
    <mergeCell ref="J217:K217"/>
    <mergeCell ref="A226:C226"/>
    <mergeCell ref="A227:C227"/>
    <mergeCell ref="A154:B154"/>
    <mergeCell ref="G154:K154"/>
    <mergeCell ref="J169:K169"/>
    <mergeCell ref="A178:B178"/>
    <mergeCell ref="A179:B179"/>
    <mergeCell ref="A180:B180"/>
    <mergeCell ref="H190:I190"/>
    <mergeCell ref="H209:I209"/>
    <mergeCell ref="H161:I161"/>
    <mergeCell ref="A151:B151"/>
    <mergeCell ref="G151:K151"/>
    <mergeCell ref="A152:B152"/>
    <mergeCell ref="G152:K152"/>
    <mergeCell ref="A153:B153"/>
    <mergeCell ref="G153:K153"/>
    <mergeCell ref="A148:B148"/>
    <mergeCell ref="G148:K148"/>
    <mergeCell ref="A149:B149"/>
    <mergeCell ref="G149:K149"/>
    <mergeCell ref="A150:B150"/>
    <mergeCell ref="G150:K150"/>
    <mergeCell ref="G143:K143"/>
    <mergeCell ref="G144:K144"/>
    <mergeCell ref="G145:K145"/>
    <mergeCell ref="A146:B146"/>
    <mergeCell ref="G146:K146"/>
    <mergeCell ref="A147:B147"/>
    <mergeCell ref="G147:K147"/>
    <mergeCell ref="A140:B140"/>
    <mergeCell ref="G140:K140"/>
    <mergeCell ref="A141:B141"/>
    <mergeCell ref="G141:K141"/>
    <mergeCell ref="A142:B142"/>
    <mergeCell ref="G142:K142"/>
    <mergeCell ref="G134:K134"/>
    <mergeCell ref="G135:K135"/>
    <mergeCell ref="G136:K136"/>
    <mergeCell ref="G137:K137"/>
    <mergeCell ref="G138:K138"/>
    <mergeCell ref="A139:B139"/>
    <mergeCell ref="G139:K139"/>
    <mergeCell ref="A131:B131"/>
    <mergeCell ref="G131:K131"/>
    <mergeCell ref="A132:B132"/>
    <mergeCell ref="G132:K132"/>
    <mergeCell ref="A133:B133"/>
    <mergeCell ref="G133:K133"/>
    <mergeCell ref="A128:B128"/>
    <mergeCell ref="G128:K128"/>
    <mergeCell ref="A129:B129"/>
    <mergeCell ref="G129:K129"/>
    <mergeCell ref="A130:B130"/>
    <mergeCell ref="G130:K130"/>
    <mergeCell ref="A125:B125"/>
    <mergeCell ref="G125:K125"/>
    <mergeCell ref="A126:B126"/>
    <mergeCell ref="G126:K126"/>
    <mergeCell ref="A127:B127"/>
    <mergeCell ref="G127:K127"/>
    <mergeCell ref="A116:J116"/>
    <mergeCell ref="A122:B122"/>
    <mergeCell ref="G122:K122"/>
    <mergeCell ref="A123:B123"/>
    <mergeCell ref="G123:K123"/>
    <mergeCell ref="A124:B124"/>
    <mergeCell ref="G124:K124"/>
    <mergeCell ref="A109:B109"/>
    <mergeCell ref="G109:K109"/>
    <mergeCell ref="A110:B110"/>
    <mergeCell ref="G110:K110"/>
    <mergeCell ref="A111:J111"/>
    <mergeCell ref="J113:K113"/>
    <mergeCell ref="A106:B106"/>
    <mergeCell ref="G106:K106"/>
    <mergeCell ref="A107:B107"/>
    <mergeCell ref="G107:K107"/>
    <mergeCell ref="A108:B108"/>
    <mergeCell ref="G108:K108"/>
    <mergeCell ref="A101:J101"/>
    <mergeCell ref="A103:B103"/>
    <mergeCell ref="G103:K103"/>
    <mergeCell ref="A104:B104"/>
    <mergeCell ref="G104:K104"/>
    <mergeCell ref="A105:B105"/>
    <mergeCell ref="G105:K105"/>
    <mergeCell ref="A93:B93"/>
    <mergeCell ref="G93:H93"/>
    <mergeCell ref="A94:B94"/>
    <mergeCell ref="A95:B95"/>
    <mergeCell ref="E98:K98"/>
    <mergeCell ref="G99:J99"/>
    <mergeCell ref="G89:H89"/>
    <mergeCell ref="A90:B90"/>
    <mergeCell ref="G90:H90"/>
    <mergeCell ref="A91:B91"/>
    <mergeCell ref="G91:H91"/>
    <mergeCell ref="A92:B92"/>
    <mergeCell ref="G92:H92"/>
    <mergeCell ref="A87:B87"/>
    <mergeCell ref="A88:B88"/>
    <mergeCell ref="A89:B89"/>
    <mergeCell ref="G62:J62"/>
    <mergeCell ref="A79:B79"/>
    <mergeCell ref="A80:B80"/>
    <mergeCell ref="A81:B81"/>
    <mergeCell ref="A82:B82"/>
    <mergeCell ref="A83:B83"/>
    <mergeCell ref="B3:K3"/>
    <mergeCell ref="B4:K4"/>
    <mergeCell ref="B5:K5"/>
    <mergeCell ref="C9:E9"/>
    <mergeCell ref="J54:K54"/>
    <mergeCell ref="C56:E56"/>
    <mergeCell ref="A84:B84"/>
    <mergeCell ref="A85:B85"/>
    <mergeCell ref="A86:B86"/>
  </mergeCells>
  <pageMargins left="0.25" right="0.25" top="0.25" bottom="0.25" header="0.25" footer="0.25"/>
  <pageSetup scale="89" fitToHeight="0" orientation="portrait" r:id="rId1"/>
  <rowBreaks count="4" manualBreakCount="4">
    <brk id="53" max="16383" man="1"/>
    <brk id="112" max="16383" man="1"/>
    <brk id="168" max="16383" man="1"/>
    <brk id="216" max="16383" man="1"/>
  </rowBreaks>
  <colBreaks count="2" manualBreakCount="2">
    <brk id="11" max="1048575" man="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27B2-48E7-47E5-A73D-A620C9ED68A8}">
  <sheetPr>
    <pageSetUpPr fitToPage="1"/>
  </sheetPr>
  <dimension ref="A1:V313"/>
  <sheetViews>
    <sheetView zoomScaleNormal="100" workbookViewId="0">
      <selection activeCell="C269" sqref="C269"/>
    </sheetView>
  </sheetViews>
  <sheetFormatPr defaultRowHeight="15" x14ac:dyDescent="0.25"/>
  <cols>
    <col min="1" max="5" width="10.7109375" style="1509" customWidth="1"/>
    <col min="6" max="6" width="0.85546875" style="1509" customWidth="1"/>
    <col min="7" max="11" width="10.7109375" style="1509" customWidth="1"/>
    <col min="12" max="12" width="5.7109375" style="1509" customWidth="1"/>
    <col min="13" max="16" width="10.7109375" style="1509" customWidth="1"/>
    <col min="17" max="16384" width="9.140625" style="1509"/>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1522"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507"/>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92.29</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92.29</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506"/>
      <c r="J27" s="191">
        <f>J13+E17-E25</f>
        <v>-92.29</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531"/>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-92.29</v>
      </c>
      <c r="G34" s="613">
        <f>C34-E34</f>
        <v>1027.29</v>
      </c>
      <c r="H34" s="614">
        <f>E34/C34</f>
        <v>-9.8705882352941185E-2</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0</v>
      </c>
      <c r="E37" s="410">
        <f>SUM(E34:E36)</f>
        <v>-92.29</v>
      </c>
      <c r="G37" s="43">
        <f>C37-E37</f>
        <v>1977.29</v>
      </c>
      <c r="H37" s="11"/>
      <c r="I37" s="612"/>
    </row>
    <row r="38" spans="1:11" ht="5.0999999999999996" customHeight="1" thickBot="1" x14ac:dyDescent="0.35">
      <c r="A38" s="1515"/>
      <c r="B38" s="1515"/>
      <c r="E38" s="1531"/>
      <c r="G38" s="151"/>
      <c r="H38" s="151"/>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1523"/>
      <c r="B44" s="1523"/>
      <c r="C44" s="10"/>
      <c r="D44" s="10"/>
      <c r="E44" s="11"/>
      <c r="K44" s="183"/>
    </row>
    <row r="45" spans="1:11" ht="16.5" thickBot="1" x14ac:dyDescent="0.3">
      <c r="A45" s="487" t="s">
        <v>131</v>
      </c>
      <c r="B45" s="522"/>
      <c r="C45" s="488"/>
      <c r="D45" s="1516"/>
      <c r="E45" s="1516"/>
      <c r="F45" s="490"/>
      <c r="G45" s="1517"/>
      <c r="H45" s="1517"/>
      <c r="I45" s="362" t="s">
        <v>200</v>
      </c>
      <c r="J45" s="361" t="s">
        <v>199</v>
      </c>
      <c r="K45" s="183"/>
    </row>
    <row r="46" spans="1:11" ht="15.75" thickBot="1" x14ac:dyDescent="0.3">
      <c r="A46" s="197"/>
      <c r="B46" s="197"/>
      <c r="C46" s="177"/>
      <c r="F46" s="177"/>
      <c r="G46" s="196"/>
      <c r="H46" s="196"/>
      <c r="I46" s="198">
        <f>C37+E43</f>
        <v>1885</v>
      </c>
      <c r="J46" s="199">
        <f>E37+E43</f>
        <v>-92.29</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507"/>
      <c r="J49" s="191">
        <f>J257</f>
        <v>0</v>
      </c>
      <c r="K49" s="203"/>
    </row>
    <row r="50" spans="1:14" x14ac:dyDescent="0.25">
      <c r="A50" s="51" t="s">
        <v>162</v>
      </c>
      <c r="B50" s="51"/>
      <c r="C50" s="1534"/>
      <c r="D50" s="1531"/>
      <c r="E50" s="11"/>
    </row>
    <row r="54" spans="1:14" ht="18.75" x14ac:dyDescent="0.3">
      <c r="E54" s="380" t="s">
        <v>144</v>
      </c>
      <c r="I54" s="18"/>
      <c r="J54" s="2519" t="s">
        <v>556</v>
      </c>
      <c r="K54" s="2519"/>
    </row>
    <row r="55" spans="1:14" x14ac:dyDescent="0.25">
      <c r="A55" s="1013"/>
      <c r="B55" s="1013"/>
      <c r="C55" s="11"/>
      <c r="D55" s="1531"/>
      <c r="E55" s="1531"/>
      <c r="J55" s="1531"/>
    </row>
    <row r="56" spans="1:14" ht="19.5" thickBot="1" x14ac:dyDescent="0.35">
      <c r="A56" s="164" t="s">
        <v>59</v>
      </c>
      <c r="B56" s="164"/>
      <c r="C56" s="2589"/>
      <c r="D56" s="2589"/>
      <c r="E56" s="2589"/>
      <c r="F56" s="18"/>
      <c r="G56" s="168">
        <v>2020</v>
      </c>
      <c r="H56" s="168"/>
      <c r="J56" s="1531"/>
    </row>
    <row r="57" spans="1:14" x14ac:dyDescent="0.25">
      <c r="J57" s="1531"/>
    </row>
    <row r="58" spans="1:14" ht="12" customHeight="1" x14ac:dyDescent="0.25">
      <c r="A58" s="258" t="s">
        <v>64</v>
      </c>
      <c r="B58" s="258"/>
      <c r="C58" s="11"/>
      <c r="D58" s="1531"/>
      <c r="E58" s="1531"/>
      <c r="J58" s="1531"/>
    </row>
    <row r="59" spans="1:14" ht="8.1" customHeight="1" thickBot="1" x14ac:dyDescent="0.35">
      <c r="A59" s="1515"/>
      <c r="B59" s="1515"/>
      <c r="C59" s="11"/>
      <c r="D59" s="1531"/>
      <c r="E59" s="1531"/>
      <c r="J59" s="1531"/>
    </row>
    <row r="60" spans="1:14" ht="15.75" thickBot="1" x14ac:dyDescent="0.3">
      <c r="A60" s="1520" t="s">
        <v>198</v>
      </c>
      <c r="B60" s="1521"/>
      <c r="C60" s="1506"/>
      <c r="D60" s="359"/>
      <c r="E60" s="358"/>
      <c r="F60" s="1506"/>
      <c r="G60" s="1506"/>
      <c r="H60" s="1506"/>
      <c r="I60" s="1506"/>
      <c r="J60" s="357" t="s">
        <v>203</v>
      </c>
      <c r="K60" s="356"/>
    </row>
    <row r="61" spans="1:14" ht="8.1" customHeight="1" thickBot="1" x14ac:dyDescent="0.3">
      <c r="K61" s="162"/>
    </row>
    <row r="62" spans="1:14" ht="20.100000000000001" customHeight="1" thickBot="1" x14ac:dyDescent="0.3">
      <c r="A62" s="1510" t="s">
        <v>169</v>
      </c>
      <c r="B62" s="1511"/>
      <c r="C62" s="1511"/>
      <c r="D62" s="73" t="s">
        <v>17</v>
      </c>
      <c r="E62" s="207" t="s">
        <v>99</v>
      </c>
      <c r="G62" s="2584" t="s">
        <v>554</v>
      </c>
      <c r="H62" s="2585"/>
      <c r="I62" s="2585"/>
      <c r="J62" s="2586"/>
      <c r="K62" s="162"/>
    </row>
    <row r="63" spans="1:14" ht="15.75" customHeight="1" thickBot="1" x14ac:dyDescent="0.3">
      <c r="A63" s="2486"/>
      <c r="B63" s="2487"/>
      <c r="C63" s="2488"/>
      <c r="D63" s="233"/>
      <c r="E63" s="355"/>
      <c r="G63" s="1510" t="s">
        <v>63</v>
      </c>
      <c r="H63" s="1511"/>
      <c r="I63" s="558" t="s">
        <v>17</v>
      </c>
      <c r="J63" s="271" t="s">
        <v>61</v>
      </c>
      <c r="K63" s="162"/>
      <c r="N63" s="1524"/>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505" t="s">
        <v>196</v>
      </c>
      <c r="B75" s="1506"/>
      <c r="C75" s="1506"/>
      <c r="D75" s="1506"/>
      <c r="E75" s="351"/>
      <c r="F75" s="1506"/>
      <c r="G75" s="1506"/>
      <c r="H75" s="1506"/>
      <c r="I75" s="1506"/>
      <c r="J75" s="1507"/>
      <c r="K75" s="33">
        <f>K60-D73</f>
        <v>0</v>
      </c>
    </row>
    <row r="76" spans="1:11" ht="8.1" customHeight="1" x14ac:dyDescent="0.25">
      <c r="E76" s="1531"/>
      <c r="K76" s="162"/>
    </row>
    <row r="77" spans="1:11" ht="12" customHeight="1" x14ac:dyDescent="0.25">
      <c r="A77" s="258" t="s">
        <v>763</v>
      </c>
      <c r="E77" s="1531"/>
      <c r="K77" s="162"/>
    </row>
    <row r="78" spans="1:11" ht="8.1" customHeight="1" thickBot="1" x14ac:dyDescent="0.3">
      <c r="E78" s="1531"/>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1531"/>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1531"/>
      <c r="G84" s="2495"/>
      <c r="H84" s="2495"/>
      <c r="I84" s="2495"/>
      <c r="J84" s="2495"/>
      <c r="K84" s="2495"/>
    </row>
    <row r="85" spans="1:11" ht="15" customHeight="1" thickBot="1" x14ac:dyDescent="0.3">
      <c r="A85" s="2567" t="s">
        <v>149</v>
      </c>
      <c r="B85" s="2568"/>
      <c r="C85" s="414">
        <f>D85</f>
        <v>0</v>
      </c>
      <c r="D85" s="416"/>
      <c r="E85" s="59" t="s">
        <v>229</v>
      </c>
      <c r="F85" s="1531"/>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5.0999999999999996" customHeight="1" thickBot="1" x14ac:dyDescent="0.3">
      <c r="E87" s="1531"/>
      <c r="K87" s="162"/>
    </row>
    <row r="88" spans="1:11" ht="15" customHeight="1" thickBot="1" x14ac:dyDescent="0.3">
      <c r="A88" s="2558" t="s">
        <v>761</v>
      </c>
      <c r="B88" s="2559"/>
      <c r="C88" s="2559"/>
      <c r="D88" s="2559"/>
      <c r="E88" s="2559"/>
      <c r="F88" s="2559"/>
      <c r="G88" s="2559"/>
      <c r="H88" s="2559"/>
      <c r="I88" s="2559"/>
      <c r="J88" s="2560"/>
      <c r="K88" s="33">
        <f>K75-D86</f>
        <v>0</v>
      </c>
    </row>
    <row r="89" spans="1:11" ht="8.1" customHeight="1" x14ac:dyDescent="0.25">
      <c r="E89" s="1531"/>
      <c r="K89" s="162"/>
    </row>
    <row r="90" spans="1:11" ht="12" customHeight="1" x14ac:dyDescent="0.25">
      <c r="A90" s="258" t="s">
        <v>65</v>
      </c>
      <c r="B90" s="258"/>
      <c r="C90" s="160"/>
      <c r="D90" s="1531"/>
      <c r="E90" s="1531"/>
      <c r="K90" s="162"/>
    </row>
    <row r="91" spans="1:11" ht="8.1" customHeight="1" thickBot="1" x14ac:dyDescent="0.35">
      <c r="A91" s="1515"/>
      <c r="B91" s="1515"/>
      <c r="C91" s="24"/>
      <c r="D91" s="1531"/>
      <c r="E91" s="1531"/>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K100" s="162"/>
    </row>
    <row r="101" spans="1:11" ht="15.75" thickBot="1" x14ac:dyDescent="0.3">
      <c r="A101" s="2549" t="s">
        <v>15</v>
      </c>
      <c r="B101" s="2550"/>
      <c r="C101" s="211"/>
      <c r="D101" s="211"/>
      <c r="E101" s="34">
        <f t="shared" si="0"/>
        <v>0</v>
      </c>
      <c r="G101" s="350" t="s">
        <v>62</v>
      </c>
      <c r="H101" s="1511"/>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234"/>
      <c r="D107" s="234"/>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531"/>
      <c r="G117" s="161"/>
      <c r="H117" s="161"/>
      <c r="K117" s="162"/>
    </row>
    <row r="118" spans="1:21" ht="15.75" thickBot="1" x14ac:dyDescent="0.3">
      <c r="C118" s="11"/>
      <c r="D118" s="11"/>
      <c r="E118" s="1531"/>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531"/>
      <c r="I120" s="86"/>
      <c r="K120" s="162"/>
    </row>
    <row r="121" spans="1:21" ht="15" customHeight="1" x14ac:dyDescent="0.25">
      <c r="A121" s="258" t="s">
        <v>265</v>
      </c>
      <c r="B121" s="258"/>
      <c r="D121" s="10"/>
      <c r="E121" s="1531"/>
      <c r="I121" s="86"/>
      <c r="K121" s="162"/>
    </row>
    <row r="122" spans="1:21" ht="15" customHeight="1" x14ac:dyDescent="0.25">
      <c r="A122" s="258"/>
      <c r="B122" s="258"/>
      <c r="D122" s="10"/>
      <c r="E122" s="1531"/>
      <c r="I122" s="86"/>
      <c r="K122" s="162"/>
    </row>
    <row r="123" spans="1:21" ht="15" customHeight="1" x14ac:dyDescent="0.25">
      <c r="A123" s="448" t="s">
        <v>650</v>
      </c>
      <c r="B123" s="448"/>
      <c r="D123" s="10"/>
      <c r="E123" s="1531"/>
      <c r="I123" s="86"/>
      <c r="K123" s="162"/>
    </row>
    <row r="124" spans="1:21" ht="5.0999999999999996" customHeight="1" thickBot="1" x14ac:dyDescent="0.3">
      <c r="K124" s="162"/>
    </row>
    <row r="125" spans="1:21" ht="15" customHeight="1" thickBot="1" x14ac:dyDescent="0.3">
      <c r="A125" s="2506" t="s">
        <v>19</v>
      </c>
      <c r="B125" s="2508"/>
      <c r="C125" s="1530"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519"/>
      <c r="B148" s="1532" t="s">
        <v>1</v>
      </c>
      <c r="C148" s="1003" t="s">
        <v>541</v>
      </c>
      <c r="D148" s="1005"/>
      <c r="E148" s="231"/>
      <c r="G148" s="2526"/>
      <c r="H148" s="2526"/>
      <c r="I148" s="2526"/>
      <c r="J148" s="2526"/>
      <c r="K148" s="2526"/>
    </row>
    <row r="149" spans="1:14" ht="15" customHeight="1" x14ac:dyDescent="0.25">
      <c r="A149" s="2532" t="s">
        <v>119</v>
      </c>
      <c r="B149" s="2533"/>
      <c r="C149" s="1504"/>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528" t="s">
        <v>120</v>
      </c>
      <c r="B158" s="1529"/>
      <c r="C158" s="1526"/>
      <c r="D158" s="33">
        <f>SUM(D126:D157)</f>
        <v>92.29</v>
      </c>
      <c r="E158" s="1527"/>
      <c r="G158" s="594" t="s">
        <v>281</v>
      </c>
      <c r="H158" s="593" t="s">
        <v>277</v>
      </c>
      <c r="I158" s="593" t="s">
        <v>278</v>
      </c>
      <c r="K158" s="162"/>
      <c r="L158" s="10"/>
    </row>
    <row r="159" spans="1:14" ht="15" customHeight="1" thickBot="1" x14ac:dyDescent="0.3">
      <c r="G159" s="1535"/>
      <c r="H159" s="606">
        <v>0</v>
      </c>
      <c r="I159" s="592">
        <f>D158-H159</f>
        <v>92.29</v>
      </c>
      <c r="K159" s="162"/>
      <c r="M159" s="33">
        <f>(K119-H159)</f>
        <v>0</v>
      </c>
      <c r="N159" s="325" t="s">
        <v>276</v>
      </c>
    </row>
    <row r="160" spans="1:14" ht="15" customHeight="1" thickBot="1" x14ac:dyDescent="0.3">
      <c r="A160" s="1512" t="s">
        <v>246</v>
      </c>
      <c r="B160" s="151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1518" t="s">
        <v>242</v>
      </c>
      <c r="H162" s="1518"/>
      <c r="J162" s="10"/>
      <c r="K162" s="162"/>
    </row>
    <row r="163" spans="1:16" ht="15" customHeight="1" thickBot="1" x14ac:dyDescent="0.3">
      <c r="A163" s="1509" t="s">
        <v>279</v>
      </c>
      <c r="D163" s="33">
        <f>D162-I159</f>
        <v>-92.29</v>
      </c>
      <c r="E163" s="33">
        <f>C162-D163</f>
        <v>1027.29</v>
      </c>
      <c r="G163" s="1535" t="s">
        <v>287</v>
      </c>
      <c r="K163" s="162"/>
      <c r="M163" s="1518" t="s">
        <v>741</v>
      </c>
    </row>
    <row r="164" spans="1:16" ht="15" customHeight="1" thickBot="1" x14ac:dyDescent="0.3">
      <c r="A164" s="596" t="s">
        <v>280</v>
      </c>
      <c r="B164" s="1537"/>
      <c r="C164" s="484"/>
      <c r="D164" s="431">
        <f>IF((N164)&lt;(E163),N164,E163)</f>
        <v>0</v>
      </c>
      <c r="E164" s="483" t="s">
        <v>239</v>
      </c>
      <c r="G164" s="1508" t="s">
        <v>738</v>
      </c>
      <c r="H164" s="2509" t="s">
        <v>282</v>
      </c>
      <c r="I164" s="2509"/>
      <c r="J164" s="1535"/>
      <c r="M164" s="1508" t="s">
        <v>738</v>
      </c>
      <c r="N164" s="607">
        <v>0</v>
      </c>
    </row>
    <row r="165" spans="1:16" ht="15" customHeight="1" thickBot="1" x14ac:dyDescent="0.3">
      <c r="A165" s="461" t="s">
        <v>247</v>
      </c>
      <c r="B165" s="461"/>
      <c r="C165" s="460">
        <f>C162</f>
        <v>935</v>
      </c>
      <c r="D165" s="456">
        <f>D163+D164</f>
        <v>-92.29</v>
      </c>
      <c r="E165" s="457">
        <f>+C162-D165</f>
        <v>1027.29</v>
      </c>
      <c r="G165" s="1535" t="s">
        <v>704</v>
      </c>
      <c r="H165" s="153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506"/>
      <c r="F170" s="1506"/>
      <c r="G170" s="1506"/>
      <c r="H170" s="1506"/>
      <c r="I170" s="1506"/>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533"/>
      <c r="C176" s="1506"/>
      <c r="D176" s="1506"/>
      <c r="E176" s="1506"/>
      <c r="F176" s="1506"/>
      <c r="G176" s="1506"/>
      <c r="H176" s="1506"/>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512" t="s">
        <v>651</v>
      </c>
      <c r="J179" s="10"/>
      <c r="K179" s="162"/>
    </row>
    <row r="180" spans="1:16" ht="15" customHeight="1" thickBot="1" x14ac:dyDescent="0.3">
      <c r="A180" s="1525" t="s">
        <v>88</v>
      </c>
      <c r="B180" s="1526"/>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525" t="s">
        <v>89</v>
      </c>
      <c r="B187" s="1526"/>
      <c r="C187" s="1526"/>
      <c r="D187" s="33">
        <f>SUM(D181:D186)</f>
        <v>0</v>
      </c>
      <c r="E187" s="1527"/>
      <c r="G187" s="594" t="s">
        <v>281</v>
      </c>
      <c r="H187" s="593" t="s">
        <v>277</v>
      </c>
      <c r="I187" s="593" t="s">
        <v>278</v>
      </c>
      <c r="K187" s="162"/>
      <c r="L187" s="10"/>
    </row>
    <row r="188" spans="1:16" ht="15" customHeight="1" thickBot="1" x14ac:dyDescent="0.3">
      <c r="G188" s="1535"/>
      <c r="H188" s="606">
        <v>0</v>
      </c>
      <c r="I188" s="592">
        <f>D187-H188</f>
        <v>0</v>
      </c>
      <c r="K188" s="162"/>
      <c r="M188" s="33">
        <f>(J176-H188)</f>
        <v>0</v>
      </c>
      <c r="N188" s="325" t="s">
        <v>276</v>
      </c>
    </row>
    <row r="189" spans="1:16" ht="15" customHeight="1" thickBot="1" x14ac:dyDescent="0.3">
      <c r="A189" s="1512" t="s">
        <v>285</v>
      </c>
      <c r="B189" s="1512"/>
      <c r="J189" s="10"/>
      <c r="K189" s="162"/>
    </row>
    <row r="190" spans="1:16" ht="15" customHeight="1" thickBot="1" x14ac:dyDescent="0.3">
      <c r="A190" s="462" t="s">
        <v>123</v>
      </c>
      <c r="B190" s="462"/>
      <c r="C190" s="463" t="s">
        <v>245</v>
      </c>
      <c r="D190" s="463" t="s">
        <v>47</v>
      </c>
      <c r="E190" s="463" t="s">
        <v>243</v>
      </c>
      <c r="H190" s="51"/>
      <c r="I190" s="10"/>
      <c r="J190" s="1535"/>
      <c r="K190" s="162"/>
      <c r="P190" s="1508" t="s">
        <v>83</v>
      </c>
    </row>
    <row r="191" spans="1:16" ht="15" customHeight="1" thickBot="1" x14ac:dyDescent="0.3">
      <c r="A191" s="464" t="s">
        <v>248</v>
      </c>
      <c r="B191" s="539"/>
      <c r="C191" s="465">
        <f>C81</f>
        <v>700</v>
      </c>
      <c r="D191" s="469">
        <f>D81</f>
        <v>0</v>
      </c>
      <c r="E191" s="308">
        <f>C191-D191</f>
        <v>700</v>
      </c>
      <c r="G191" s="1518" t="s">
        <v>257</v>
      </c>
      <c r="H191" s="1518"/>
      <c r="J191" s="10"/>
      <c r="K191" s="162"/>
    </row>
    <row r="192" spans="1:16" ht="15" customHeight="1" thickBot="1" x14ac:dyDescent="0.3">
      <c r="A192" s="586" t="s">
        <v>274</v>
      </c>
      <c r="B192" s="587"/>
      <c r="C192" s="588"/>
      <c r="D192" s="33">
        <f>D191-I188</f>
        <v>0</v>
      </c>
      <c r="E192" s="33">
        <f>E191+I188</f>
        <v>700</v>
      </c>
      <c r="G192" s="1535" t="s">
        <v>287</v>
      </c>
      <c r="M192" s="1518" t="s">
        <v>737</v>
      </c>
    </row>
    <row r="193" spans="1:14" ht="15" customHeight="1" thickBot="1" x14ac:dyDescent="0.3">
      <c r="A193" s="596" t="s">
        <v>280</v>
      </c>
      <c r="B193" s="1536"/>
      <c r="C193" s="589"/>
      <c r="D193" s="431">
        <f>N193</f>
        <v>0</v>
      </c>
      <c r="E193" s="450" t="s">
        <v>256</v>
      </c>
      <c r="G193" s="1508" t="s">
        <v>738</v>
      </c>
      <c r="H193" s="2509" t="s">
        <v>282</v>
      </c>
      <c r="I193" s="2509"/>
      <c r="J193" s="1535"/>
      <c r="K193" s="162"/>
      <c r="L193" s="10"/>
      <c r="M193" s="1508" t="s">
        <v>736</v>
      </c>
      <c r="N193" s="607">
        <v>0</v>
      </c>
    </row>
    <row r="194" spans="1:14" ht="15" customHeight="1" thickBot="1" x14ac:dyDescent="0.3">
      <c r="A194" s="467" t="s">
        <v>231</v>
      </c>
      <c r="B194" s="467"/>
      <c r="C194" s="466">
        <f>C191</f>
        <v>700</v>
      </c>
      <c r="D194" s="466">
        <f>D192+D193</f>
        <v>0</v>
      </c>
      <c r="E194" s="466">
        <f>C194-D194</f>
        <v>700</v>
      </c>
      <c r="G194" s="1535" t="s">
        <v>703</v>
      </c>
      <c r="H194" s="1518"/>
      <c r="J194" s="1535"/>
    </row>
    <row r="195" spans="1:14" ht="15" customHeight="1" x14ac:dyDescent="0.25"/>
    <row r="196" spans="1:14" ht="15" customHeight="1" thickBot="1" x14ac:dyDescent="0.3">
      <c r="G196" s="1518"/>
      <c r="H196" s="1518"/>
      <c r="J196" s="10"/>
      <c r="K196" s="162"/>
    </row>
    <row r="197" spans="1:14" ht="15" customHeight="1" thickBot="1" x14ac:dyDescent="0.3">
      <c r="A197" s="324" t="s">
        <v>92</v>
      </c>
      <c r="B197" s="329"/>
      <c r="C197" s="1506"/>
      <c r="D197" s="1506"/>
      <c r="E197" s="1506"/>
      <c r="F197" s="1506"/>
      <c r="G197" s="1506"/>
      <c r="H197" s="1506"/>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512" t="s">
        <v>652</v>
      </c>
      <c r="K201" s="162"/>
    </row>
    <row r="202" spans="1:14" ht="15" customHeight="1" thickBot="1" x14ac:dyDescent="0.3">
      <c r="A202" s="136" t="s">
        <v>111</v>
      </c>
      <c r="B202" s="540"/>
      <c r="C202" s="1526"/>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518"/>
      <c r="H205" s="1518"/>
      <c r="J205" s="10"/>
      <c r="N205" s="162"/>
    </row>
    <row r="206" spans="1:14" ht="15" customHeight="1" thickBot="1" x14ac:dyDescent="0.3">
      <c r="A206" s="1528" t="s">
        <v>121</v>
      </c>
      <c r="B206" s="1529"/>
      <c r="C206" s="1526"/>
      <c r="D206" s="33">
        <f>SUM(D203:D205)</f>
        <v>0</v>
      </c>
      <c r="E206" s="1535" t="s">
        <v>293</v>
      </c>
    </row>
    <row r="207" spans="1:14" ht="15" customHeight="1" x14ac:dyDescent="0.25">
      <c r="K207" s="162"/>
    </row>
    <row r="208" spans="1:14" ht="15" customHeight="1" thickBot="1" x14ac:dyDescent="0.3">
      <c r="A208" s="1512" t="s">
        <v>289</v>
      </c>
      <c r="B208" s="1512"/>
      <c r="K208" s="162"/>
    </row>
    <row r="209" spans="1:16" ht="15" customHeight="1" thickBot="1" x14ac:dyDescent="0.3">
      <c r="A209" s="1132" t="s">
        <v>114</v>
      </c>
      <c r="B209" s="1132"/>
      <c r="C209" s="472" t="s">
        <v>245</v>
      </c>
      <c r="D209" s="472" t="s">
        <v>47</v>
      </c>
      <c r="E209" s="472" t="s">
        <v>243</v>
      </c>
      <c r="K209" s="162"/>
      <c r="P209" s="1508" t="s">
        <v>83</v>
      </c>
    </row>
    <row r="210" spans="1:16" ht="15" customHeight="1" thickBot="1" x14ac:dyDescent="0.3">
      <c r="A210" s="1132" t="s">
        <v>248</v>
      </c>
      <c r="B210" s="1132"/>
      <c r="C210" s="432">
        <f>C82</f>
        <v>250</v>
      </c>
      <c r="D210" s="432">
        <f>D82</f>
        <v>0</v>
      </c>
      <c r="E210" s="432">
        <f>C210-D210</f>
        <v>250</v>
      </c>
      <c r="G210" s="1518" t="s">
        <v>257</v>
      </c>
      <c r="H210" s="1518"/>
      <c r="K210" s="162"/>
    </row>
    <row r="211" spans="1:16" ht="15" customHeight="1" thickBot="1" x14ac:dyDescent="0.3">
      <c r="A211" s="486" t="s">
        <v>273</v>
      </c>
      <c r="B211" s="544"/>
      <c r="C211" s="479"/>
      <c r="D211" s="432">
        <f>D210-D206</f>
        <v>0</v>
      </c>
      <c r="E211" s="432">
        <f>E210+D206</f>
        <v>250</v>
      </c>
      <c r="G211" s="1535" t="s">
        <v>290</v>
      </c>
      <c r="M211" s="1518" t="s">
        <v>739</v>
      </c>
    </row>
    <row r="212" spans="1:16" ht="15" customHeight="1" thickBot="1" x14ac:dyDescent="0.3">
      <c r="A212" s="596" t="s">
        <v>280</v>
      </c>
      <c r="B212" s="1537"/>
      <c r="C212" s="1507"/>
      <c r="D212" s="431">
        <f>IF((N212)&lt;(E210+E211),N212,(E210+E211))</f>
        <v>0</v>
      </c>
      <c r="E212" s="450" t="s">
        <v>256</v>
      </c>
      <c r="G212" s="1508" t="s">
        <v>738</v>
      </c>
      <c r="H212" s="2509" t="s">
        <v>282</v>
      </c>
      <c r="I212" s="2509"/>
      <c r="J212" s="1535"/>
      <c r="K212" s="162"/>
      <c r="M212" s="1509" t="s">
        <v>738</v>
      </c>
      <c r="N212" s="607"/>
    </row>
    <row r="213" spans="1:16" ht="15" customHeight="1" thickBot="1" x14ac:dyDescent="0.3">
      <c r="A213" s="473" t="s">
        <v>250</v>
      </c>
      <c r="B213" s="545"/>
      <c r="C213" s="432">
        <f>C210</f>
        <v>250</v>
      </c>
      <c r="D213" s="432">
        <f>D211+D212</f>
        <v>0</v>
      </c>
      <c r="E213" s="432">
        <f>C213-D213</f>
        <v>250</v>
      </c>
      <c r="G213" s="1518" t="s">
        <v>292</v>
      </c>
      <c r="H213" s="1518"/>
    </row>
    <row r="214" spans="1:16" ht="15" customHeight="1" x14ac:dyDescent="0.25"/>
    <row r="215" spans="1:16" ht="15" customHeight="1" thickBot="1" x14ac:dyDescent="0.3">
      <c r="G215" s="1518"/>
      <c r="H215" s="1518"/>
      <c r="J215" s="10"/>
      <c r="K215" s="162"/>
    </row>
    <row r="216" spans="1:16" ht="15" customHeight="1" thickBot="1" x14ac:dyDescent="0.3">
      <c r="A216" s="324" t="s">
        <v>251</v>
      </c>
      <c r="B216" s="329"/>
      <c r="C216" s="1506"/>
      <c r="D216" s="1506"/>
      <c r="E216" s="1506"/>
      <c r="F216" s="1506"/>
      <c r="G216" s="1506"/>
      <c r="H216" s="1506"/>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506"/>
      <c r="D222" s="1506"/>
      <c r="E222" s="1506"/>
      <c r="F222" s="1506"/>
      <c r="G222" s="1506"/>
      <c r="H222" s="1506"/>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512" t="s">
        <v>264</v>
      </c>
      <c r="B226" s="1512"/>
      <c r="D226" s="10"/>
    </row>
    <row r="227" spans="1:14" ht="15" customHeight="1" thickBot="1" x14ac:dyDescent="0.3">
      <c r="A227" s="1513" t="s">
        <v>234</v>
      </c>
      <c r="B227" s="1514"/>
      <c r="C227" s="1514"/>
      <c r="D227" s="437">
        <f>D84</f>
        <v>0</v>
      </c>
      <c r="E227" s="1518" t="s">
        <v>254</v>
      </c>
    </row>
    <row r="228" spans="1:14" ht="15" customHeight="1" thickBot="1" x14ac:dyDescent="0.3">
      <c r="A228" s="1525" t="s">
        <v>142</v>
      </c>
      <c r="B228" s="1526"/>
      <c r="C228" s="1526"/>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535" t="s">
        <v>740</v>
      </c>
      <c r="J233" s="10"/>
      <c r="M233" s="33">
        <f>J222-D233</f>
        <v>0</v>
      </c>
      <c r="N233" s="1509" t="s">
        <v>276</v>
      </c>
    </row>
    <row r="234" spans="1:14" ht="15" customHeight="1" thickBot="1" x14ac:dyDescent="0.3">
      <c r="A234" s="2506" t="s">
        <v>93</v>
      </c>
      <c r="B234" s="2507"/>
      <c r="C234" s="2508"/>
      <c r="D234" s="73"/>
      <c r="E234" s="73" t="s">
        <v>81</v>
      </c>
      <c r="G234" s="1518"/>
      <c r="H234" s="1518"/>
      <c r="I234" s="10"/>
      <c r="J234" s="10"/>
    </row>
    <row r="235" spans="1:14" ht="15" customHeight="1" x14ac:dyDescent="0.25">
      <c r="A235" s="2486"/>
      <c r="B235" s="2487"/>
      <c r="C235" s="2488"/>
      <c r="D235" s="233"/>
      <c r="E235" s="433"/>
      <c r="G235" s="1518"/>
      <c r="H235" s="1518"/>
      <c r="I235" s="10"/>
      <c r="J235" s="10"/>
    </row>
    <row r="236" spans="1:14" ht="15" customHeight="1" x14ac:dyDescent="0.25">
      <c r="A236" s="2489"/>
      <c r="B236" s="2490"/>
      <c r="C236" s="2491"/>
      <c r="D236" s="233"/>
      <c r="E236" s="433"/>
      <c r="G236" s="1518"/>
      <c r="H236" s="1518"/>
      <c r="I236" s="10"/>
      <c r="J236" s="10"/>
    </row>
    <row r="237" spans="1:14" ht="15" customHeight="1" x14ac:dyDescent="0.25">
      <c r="A237" s="2489"/>
      <c r="B237" s="2490"/>
      <c r="C237" s="2491"/>
      <c r="D237" s="211"/>
      <c r="E237" s="434"/>
      <c r="G237" s="1518"/>
      <c r="H237" s="1518"/>
      <c r="I237" s="10"/>
      <c r="J237" s="10"/>
    </row>
    <row r="238" spans="1:14" ht="15" customHeight="1" thickBot="1" x14ac:dyDescent="0.3">
      <c r="A238" s="2492"/>
      <c r="B238" s="2493"/>
      <c r="C238" s="2494"/>
      <c r="D238" s="235"/>
      <c r="E238" s="435"/>
      <c r="G238" s="1518"/>
      <c r="H238" s="151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518" t="s">
        <v>294</v>
      </c>
      <c r="I240" s="10"/>
      <c r="J240" s="10"/>
    </row>
    <row r="241" spans="1:16" ht="15" customHeight="1" thickBot="1" x14ac:dyDescent="0.3"/>
    <row r="242" spans="1:16" ht="15.95" customHeight="1" thickBot="1" x14ac:dyDescent="0.35">
      <c r="A242" s="1505" t="s">
        <v>560</v>
      </c>
      <c r="B242" s="1506"/>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535" t="s">
        <v>266</v>
      </c>
      <c r="G247" s="1518"/>
      <c r="H247" s="1518"/>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510" t="s">
        <v>95</v>
      </c>
      <c r="B249" s="1511"/>
      <c r="C249" s="1530"/>
      <c r="D249" s="73" t="s">
        <v>71</v>
      </c>
      <c r="E249" s="73" t="s">
        <v>81</v>
      </c>
      <c r="G249" s="1509" t="str">
        <f>IF((I248)&gt;(J242),O249,P249)</f>
        <v xml:space="preserve">  </v>
      </c>
      <c r="P249" s="1508"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525" t="s">
        <v>96</v>
      </c>
      <c r="B254" s="1526"/>
      <c r="C254" s="1526"/>
      <c r="D254" s="33">
        <f>SUM(D250:D253)</f>
        <v>0</v>
      </c>
      <c r="K254" s="162"/>
    </row>
    <row r="255" spans="1:16" ht="15.95" customHeight="1" thickBot="1" x14ac:dyDescent="0.35">
      <c r="A255" s="446" t="s">
        <v>130</v>
      </c>
      <c r="B255" s="547"/>
      <c r="C255" s="307"/>
      <c r="D255" s="447">
        <f>D247+D248-D254</f>
        <v>0</v>
      </c>
      <c r="E255" s="1518" t="s">
        <v>295</v>
      </c>
      <c r="G255" s="1535"/>
      <c r="H255" s="1535"/>
      <c r="K255" s="162"/>
    </row>
    <row r="256" spans="1:16" ht="15.95" customHeight="1" thickBot="1" x14ac:dyDescent="0.3">
      <c r="E256" s="1508"/>
      <c r="G256" s="1535"/>
      <c r="H256" s="1535"/>
      <c r="K256" s="162"/>
    </row>
    <row r="257" spans="1:11" ht="15.95" customHeight="1" thickBot="1" x14ac:dyDescent="0.3">
      <c r="A257" s="172" t="s">
        <v>260</v>
      </c>
      <c r="B257" s="173"/>
      <c r="C257" s="173"/>
      <c r="D257" s="202"/>
      <c r="E257" s="173"/>
      <c r="F257" s="173"/>
      <c r="G257" s="205"/>
      <c r="H257" s="205"/>
      <c r="I257" s="1506"/>
      <c r="J257" s="191">
        <f>J242-D248</f>
        <v>0</v>
      </c>
      <c r="K257" s="162"/>
    </row>
    <row r="258" spans="1:11" ht="15.95" customHeight="1" x14ac:dyDescent="0.25">
      <c r="A258" s="51" t="s">
        <v>163</v>
      </c>
      <c r="B258" s="51"/>
      <c r="C258" s="1534"/>
      <c r="D258" s="1531"/>
      <c r="E258" s="11"/>
      <c r="J258" s="10"/>
      <c r="K258" s="162"/>
    </row>
    <row r="259" spans="1:11" ht="15.95" customHeight="1" x14ac:dyDescent="0.25">
      <c r="E259" s="1508"/>
      <c r="G259" s="1535"/>
      <c r="H259" s="1535"/>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1509" t="s">
        <v>235</v>
      </c>
      <c r="G261" s="151" t="s">
        <v>232</v>
      </c>
      <c r="H261" s="151"/>
      <c r="K261" s="162"/>
    </row>
    <row r="262" spans="1:11" ht="15.95" customHeight="1" x14ac:dyDescent="0.25">
      <c r="A262" s="317" t="s">
        <v>112</v>
      </c>
      <c r="B262" s="548"/>
      <c r="C262" s="316"/>
      <c r="D262" s="58">
        <f>D206</f>
        <v>0</v>
      </c>
      <c r="E262" s="1509" t="s">
        <v>235</v>
      </c>
      <c r="G262" s="151" t="s">
        <v>151</v>
      </c>
      <c r="H262" s="151"/>
      <c r="K262" s="162"/>
    </row>
    <row r="263" spans="1:11" ht="15.95" customHeight="1" thickBot="1" x14ac:dyDescent="0.3">
      <c r="A263" s="315" t="s">
        <v>113</v>
      </c>
      <c r="B263" s="549"/>
      <c r="C263" s="314"/>
      <c r="D263" s="257">
        <f>D111</f>
        <v>0</v>
      </c>
      <c r="E263" s="1509" t="s">
        <v>235</v>
      </c>
      <c r="G263" s="151" t="s">
        <v>232</v>
      </c>
      <c r="H263" s="151"/>
      <c r="K263" s="162"/>
    </row>
    <row r="264" spans="1:11" ht="15.95" customHeight="1" thickBot="1" x14ac:dyDescent="0.3">
      <c r="A264" s="1510" t="s">
        <v>212</v>
      </c>
      <c r="B264" s="1511"/>
      <c r="C264" s="1530"/>
      <c r="D264" s="73" t="s">
        <v>71</v>
      </c>
      <c r="E264" s="73" t="s">
        <v>81</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508"/>
      <c r="K269" s="162"/>
    </row>
    <row r="270" spans="1:11" ht="15.95" customHeight="1" thickBot="1" x14ac:dyDescent="0.35">
      <c r="A270" s="440" t="s">
        <v>236</v>
      </c>
      <c r="B270" s="551"/>
      <c r="C270" s="312"/>
      <c r="D270" s="445">
        <f>D261+D262+D263-D269</f>
        <v>0</v>
      </c>
      <c r="E270" s="1518" t="s">
        <v>298</v>
      </c>
      <c r="G270" s="1535"/>
      <c r="H270" s="1535"/>
      <c r="K270" s="162"/>
    </row>
    <row r="271" spans="1:11" ht="15.95" customHeight="1" thickBot="1" x14ac:dyDescent="0.3">
      <c r="E271" s="1508"/>
      <c r="G271" s="1535"/>
      <c r="H271" s="1535"/>
      <c r="K271" s="162"/>
    </row>
    <row r="272" spans="1:11" ht="15.95" customHeight="1" thickBot="1" x14ac:dyDescent="0.3">
      <c r="A272" s="322" t="s">
        <v>204</v>
      </c>
      <c r="B272" s="552"/>
      <c r="C272" s="1506"/>
      <c r="D272" s="1506"/>
      <c r="E272" s="1506"/>
      <c r="F272" s="1506"/>
      <c r="G272" s="1506"/>
      <c r="H272" s="1506"/>
      <c r="I272" s="1507"/>
      <c r="J272" s="381">
        <f>D158+D187+D239+D269+D254</f>
        <v>92.29</v>
      </c>
      <c r="K272" s="162"/>
    </row>
    <row r="273" spans="1:22" ht="15.95" customHeight="1" thickBot="1" x14ac:dyDescent="0.3">
      <c r="G273" s="151"/>
      <c r="H273" s="151"/>
      <c r="K273" s="162"/>
    </row>
    <row r="274" spans="1:22" ht="16.5" thickBot="1" x14ac:dyDescent="0.3">
      <c r="A274" s="322" t="s">
        <v>205</v>
      </c>
      <c r="B274" s="552"/>
      <c r="C274" s="1506"/>
      <c r="D274" s="1506"/>
      <c r="E274" s="1506"/>
      <c r="F274" s="1506"/>
      <c r="G274" s="1506"/>
      <c r="H274" s="1506"/>
      <c r="I274" s="1507"/>
      <c r="J274" s="383">
        <f>K75+E112-J272</f>
        <v>-92.29</v>
      </c>
      <c r="K274" s="302"/>
      <c r="L274" s="377"/>
      <c r="M274" s="1509" t="s">
        <v>202</v>
      </c>
      <c r="U274" s="382" t="s">
        <v>206</v>
      </c>
      <c r="V274" s="303" t="s">
        <v>83</v>
      </c>
    </row>
    <row r="308" spans="3:5" x14ac:dyDescent="0.25">
      <c r="C308" s="1531"/>
      <c r="D308" s="1531"/>
      <c r="E308" s="1531"/>
    </row>
    <row r="309" spans="3:5" x14ac:dyDescent="0.25">
      <c r="C309" s="1531"/>
      <c r="D309" s="1531"/>
      <c r="E309" s="1531"/>
    </row>
    <row r="310" spans="3:5" x14ac:dyDescent="0.25">
      <c r="C310" s="1531"/>
      <c r="D310" s="1531"/>
      <c r="E310" s="1531"/>
    </row>
    <row r="311" spans="3:5" x14ac:dyDescent="0.25">
      <c r="C311" s="1531"/>
      <c r="D311" s="1531"/>
      <c r="E311" s="1531"/>
    </row>
    <row r="312" spans="3:5" x14ac:dyDescent="0.25">
      <c r="C312" s="1531"/>
      <c r="D312" s="1531"/>
      <c r="E312" s="1531"/>
    </row>
    <row r="313" spans="3:5" x14ac:dyDescent="0.25">
      <c r="C313" s="1531"/>
      <c r="D313" s="1531"/>
      <c r="E313" s="1531"/>
    </row>
  </sheetData>
  <sheetProtection sheet="1" objects="1" scenarios="1"/>
  <mergeCells count="164">
    <mergeCell ref="B3:K3"/>
    <mergeCell ref="B4:K4"/>
    <mergeCell ref="B5:K5"/>
    <mergeCell ref="C9:E9"/>
    <mergeCell ref="J54:K54"/>
    <mergeCell ref="C56:E56"/>
    <mergeCell ref="A82:B82"/>
    <mergeCell ref="G82:K82"/>
    <mergeCell ref="A83:B83"/>
    <mergeCell ref="G83:K83"/>
    <mergeCell ref="A79:B79"/>
    <mergeCell ref="G79:K79"/>
    <mergeCell ref="A80:B80"/>
    <mergeCell ref="G80:K80"/>
    <mergeCell ref="A81:B81"/>
    <mergeCell ref="G81:K81"/>
    <mergeCell ref="A63:C63"/>
    <mergeCell ref="A64:C64"/>
    <mergeCell ref="A107:B107"/>
    <mergeCell ref="G102:H102"/>
    <mergeCell ref="A103:B103"/>
    <mergeCell ref="G103:H103"/>
    <mergeCell ref="A104:B104"/>
    <mergeCell ref="G104:H104"/>
    <mergeCell ref="G70:H70"/>
    <mergeCell ref="G71:H71"/>
    <mergeCell ref="G72:H72"/>
    <mergeCell ref="A119:J119"/>
    <mergeCell ref="G62:J62"/>
    <mergeCell ref="A92:B92"/>
    <mergeCell ref="A93:B93"/>
    <mergeCell ref="A94:B94"/>
    <mergeCell ref="A95:B95"/>
    <mergeCell ref="A96:B96"/>
    <mergeCell ref="A84:B84"/>
    <mergeCell ref="G84:K84"/>
    <mergeCell ref="A71:C71"/>
    <mergeCell ref="A72:C72"/>
    <mergeCell ref="G64:H64"/>
    <mergeCell ref="G65:H65"/>
    <mergeCell ref="G66:H66"/>
    <mergeCell ref="G67:H67"/>
    <mergeCell ref="G68:H68"/>
    <mergeCell ref="G69:H69"/>
    <mergeCell ref="A65:C65"/>
    <mergeCell ref="A66:C66"/>
    <mergeCell ref="A67:C67"/>
    <mergeCell ref="A68:C68"/>
    <mergeCell ref="A69:C69"/>
    <mergeCell ref="A70:C70"/>
    <mergeCell ref="G106:H106"/>
    <mergeCell ref="A125:B125"/>
    <mergeCell ref="G125:K125"/>
    <mergeCell ref="A126:B126"/>
    <mergeCell ref="G126:K126"/>
    <mergeCell ref="A127:B127"/>
    <mergeCell ref="G127:K127"/>
    <mergeCell ref="A85:B85"/>
    <mergeCell ref="G85:K85"/>
    <mergeCell ref="A86:B86"/>
    <mergeCell ref="G86:K86"/>
    <mergeCell ref="J116:K116"/>
    <mergeCell ref="A105:B105"/>
    <mergeCell ref="G105:H105"/>
    <mergeCell ref="A97:B97"/>
    <mergeCell ref="A98:B98"/>
    <mergeCell ref="A99:B99"/>
    <mergeCell ref="A100:B100"/>
    <mergeCell ref="A101:B101"/>
    <mergeCell ref="A102:B102"/>
    <mergeCell ref="A114:J114"/>
    <mergeCell ref="A108:B108"/>
    <mergeCell ref="E111:K111"/>
    <mergeCell ref="G112:J112"/>
    <mergeCell ref="A106:B106"/>
    <mergeCell ref="A131:B131"/>
    <mergeCell ref="G131:K131"/>
    <mergeCell ref="A132:B132"/>
    <mergeCell ref="G132:K132"/>
    <mergeCell ref="A133:B133"/>
    <mergeCell ref="G133:K133"/>
    <mergeCell ref="A128:B128"/>
    <mergeCell ref="G128:K128"/>
    <mergeCell ref="A129:B129"/>
    <mergeCell ref="G129:K129"/>
    <mergeCell ref="A130:B130"/>
    <mergeCell ref="G130:K130"/>
    <mergeCell ref="G137:K137"/>
    <mergeCell ref="G138:K138"/>
    <mergeCell ref="G139:K139"/>
    <mergeCell ref="G140:K140"/>
    <mergeCell ref="G141:K141"/>
    <mergeCell ref="A142:B142"/>
    <mergeCell ref="G142:K142"/>
    <mergeCell ref="A134:B134"/>
    <mergeCell ref="G134:K134"/>
    <mergeCell ref="A135:B135"/>
    <mergeCell ref="G135:K135"/>
    <mergeCell ref="A136:B136"/>
    <mergeCell ref="G136:K136"/>
    <mergeCell ref="G146:K146"/>
    <mergeCell ref="G147:K147"/>
    <mergeCell ref="G148:K148"/>
    <mergeCell ref="A149:B149"/>
    <mergeCell ref="G149:K149"/>
    <mergeCell ref="A150:B150"/>
    <mergeCell ref="G150:K150"/>
    <mergeCell ref="A143:B143"/>
    <mergeCell ref="G143:K143"/>
    <mergeCell ref="A144:B144"/>
    <mergeCell ref="G144:K144"/>
    <mergeCell ref="A145:B145"/>
    <mergeCell ref="G145:K145"/>
    <mergeCell ref="A154:B154"/>
    <mergeCell ref="G154:K154"/>
    <mergeCell ref="A155:B155"/>
    <mergeCell ref="G155:K155"/>
    <mergeCell ref="A156:B156"/>
    <mergeCell ref="G156:K156"/>
    <mergeCell ref="A151:B151"/>
    <mergeCell ref="G151:K151"/>
    <mergeCell ref="A152:B152"/>
    <mergeCell ref="G152:K152"/>
    <mergeCell ref="A153:B153"/>
    <mergeCell ref="G153:K153"/>
    <mergeCell ref="A183:B183"/>
    <mergeCell ref="A184:B184"/>
    <mergeCell ref="A185:B185"/>
    <mergeCell ref="A186:B186"/>
    <mergeCell ref="H193:I193"/>
    <mergeCell ref="H212:I212"/>
    <mergeCell ref="A157:B157"/>
    <mergeCell ref="G157:K157"/>
    <mergeCell ref="H164:I164"/>
    <mergeCell ref="J172:K172"/>
    <mergeCell ref="A181:B181"/>
    <mergeCell ref="A182:B182"/>
    <mergeCell ref="A203:C203"/>
    <mergeCell ref="A204:C204"/>
    <mergeCell ref="A205:C205"/>
    <mergeCell ref="A253:C253"/>
    <mergeCell ref="A265:C265"/>
    <mergeCell ref="A266:C266"/>
    <mergeCell ref="A267:C267"/>
    <mergeCell ref="A268:C268"/>
    <mergeCell ref="A88:J88"/>
    <mergeCell ref="A240:C240"/>
    <mergeCell ref="A243:L243"/>
    <mergeCell ref="A244:K244"/>
    <mergeCell ref="A250:C250"/>
    <mergeCell ref="A251:C251"/>
    <mergeCell ref="A252:C252"/>
    <mergeCell ref="A234:C234"/>
    <mergeCell ref="A235:C235"/>
    <mergeCell ref="A236:C236"/>
    <mergeCell ref="A237:C237"/>
    <mergeCell ref="A238:C238"/>
    <mergeCell ref="A239:C239"/>
    <mergeCell ref="J220:K220"/>
    <mergeCell ref="A229:C229"/>
    <mergeCell ref="A230:C230"/>
    <mergeCell ref="A231:C231"/>
    <mergeCell ref="A232:C232"/>
    <mergeCell ref="A233:C23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5E10-2F2F-4F45-84E0-C90C8559D625}">
  <sheetPr>
    <pageSetUpPr fitToPage="1"/>
  </sheetPr>
  <dimension ref="A1:V313"/>
  <sheetViews>
    <sheetView topLeftCell="A37" zoomScaleNormal="100" workbookViewId="0">
      <selection activeCell="C57" sqref="C57"/>
    </sheetView>
  </sheetViews>
  <sheetFormatPr defaultRowHeight="15" x14ac:dyDescent="0.25"/>
  <cols>
    <col min="1" max="5" width="10.7109375" style="1548" customWidth="1"/>
    <col min="6" max="6" width="0.85546875" style="1548" customWidth="1"/>
    <col min="7" max="11" width="10.7109375" style="1548" customWidth="1"/>
    <col min="12" max="12" width="5.7109375" style="1548" customWidth="1"/>
    <col min="13" max="16" width="10.7109375" style="1548" customWidth="1"/>
    <col min="17" max="16384" width="9.140625" style="1548"/>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October</v>
      </c>
      <c r="D9" s="2588"/>
      <c r="E9" s="2588"/>
      <c r="F9" s="18"/>
      <c r="G9" s="168">
        <v>2019</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43756</v>
      </c>
      <c r="E11" s="173"/>
      <c r="F11" s="173"/>
      <c r="G11" s="492"/>
      <c r="H11" s="492"/>
      <c r="I11" s="1570" t="s">
        <v>203</v>
      </c>
      <c r="J11" s="174">
        <f>K60</f>
        <v>1830.36</v>
      </c>
      <c r="K11" s="162"/>
    </row>
    <row r="12" spans="1:11" ht="19.5" thickBot="1" x14ac:dyDescent="0.3">
      <c r="A12" s="494" t="s">
        <v>701</v>
      </c>
      <c r="B12" s="503"/>
      <c r="C12" s="495"/>
      <c r="D12" s="496" t="s">
        <v>86</v>
      </c>
      <c r="E12" s="497">
        <f>D73</f>
        <v>70</v>
      </c>
      <c r="F12" s="175"/>
      <c r="G12" s="176"/>
      <c r="H12" s="176"/>
      <c r="I12" s="177"/>
      <c r="K12" s="162"/>
    </row>
    <row r="13" spans="1:11" ht="16.5" thickBot="1" x14ac:dyDescent="0.3">
      <c r="A13" s="172" t="s">
        <v>159</v>
      </c>
      <c r="B13" s="173"/>
      <c r="C13" s="173"/>
      <c r="D13" s="173"/>
      <c r="E13" s="173"/>
      <c r="F13" s="173"/>
      <c r="G13" s="205"/>
      <c r="H13" s="205"/>
      <c r="I13" s="1546"/>
      <c r="J13" s="174">
        <f>J11-E12</f>
        <v>1760.36</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254.72000000000003</v>
      </c>
      <c r="E15" s="181"/>
      <c r="F15" s="177"/>
      <c r="G15" s="182"/>
      <c r="H15" s="182"/>
      <c r="I15" s="177"/>
      <c r="J15" s="177"/>
      <c r="K15" s="183"/>
    </row>
    <row r="16" spans="1:11" ht="15.75" thickBot="1" x14ac:dyDescent="0.3">
      <c r="A16" s="184" t="s">
        <v>98</v>
      </c>
      <c r="B16" s="197"/>
      <c r="C16" s="177"/>
      <c r="D16" s="185">
        <f>D111</f>
        <v>297.21999999999997</v>
      </c>
      <c r="E16" s="181"/>
      <c r="F16" s="177"/>
      <c r="G16" s="182"/>
      <c r="H16" s="182"/>
      <c r="I16" s="177"/>
      <c r="J16" s="177"/>
      <c r="K16" s="183"/>
    </row>
    <row r="17" spans="1:11" ht="16.5" thickBot="1" x14ac:dyDescent="0.3">
      <c r="A17" s="188" t="s">
        <v>218</v>
      </c>
      <c r="B17" s="189"/>
      <c r="C17" s="189"/>
      <c r="D17" s="190" t="s">
        <v>85</v>
      </c>
      <c r="E17" s="191">
        <f>E112</f>
        <v>551.93999999999994</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73.72</v>
      </c>
      <c r="E19" s="181"/>
      <c r="F19" s="177"/>
      <c r="G19" s="182"/>
      <c r="H19" s="182"/>
      <c r="I19" s="177"/>
      <c r="J19" s="177"/>
      <c r="K19" s="183"/>
    </row>
    <row r="20" spans="1:11" x14ac:dyDescent="0.25">
      <c r="A20" s="373" t="s">
        <v>155</v>
      </c>
      <c r="B20" s="506"/>
      <c r="C20" s="179"/>
      <c r="D20" s="185">
        <f>I159</f>
        <v>113.18</v>
      </c>
      <c r="E20" s="181"/>
      <c r="F20" s="177"/>
      <c r="G20" s="182"/>
      <c r="H20" s="182"/>
      <c r="I20" s="177"/>
      <c r="J20" s="177"/>
      <c r="K20" s="183"/>
    </row>
    <row r="21" spans="1:11" x14ac:dyDescent="0.25">
      <c r="A21" s="372" t="s">
        <v>56</v>
      </c>
      <c r="B21" s="507"/>
      <c r="C21" s="371"/>
      <c r="D21" s="185">
        <f>I188</f>
        <v>350</v>
      </c>
      <c r="E21" s="181"/>
      <c r="F21" s="177"/>
      <c r="G21" s="182"/>
      <c r="H21" s="182"/>
      <c r="I21" s="177"/>
      <c r="J21" s="177"/>
      <c r="K21" s="183"/>
    </row>
    <row r="22" spans="1:11" x14ac:dyDescent="0.25">
      <c r="A22" s="370" t="s">
        <v>210</v>
      </c>
      <c r="B22" s="508"/>
      <c r="C22" s="369"/>
      <c r="D22" s="185">
        <f>D269</f>
        <v>525.04</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1061.94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545"/>
      <c r="J27" s="191">
        <f>J13+E17-E25</f>
        <v>1250.3599999999997</v>
      </c>
      <c r="K27" s="183"/>
    </row>
    <row r="28" spans="1:11" ht="16.5" thickBot="1" x14ac:dyDescent="0.3">
      <c r="J28" s="201"/>
      <c r="K28" s="183"/>
    </row>
    <row r="29" spans="1:11" ht="16.5" thickBot="1" x14ac:dyDescent="0.3">
      <c r="A29" s="478" t="s">
        <v>252</v>
      </c>
      <c r="B29" s="511"/>
      <c r="C29" s="477"/>
      <c r="D29" s="500"/>
      <c r="E29" s="499">
        <f>D206</f>
        <v>50.85</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579"/>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821.81999999999994</v>
      </c>
      <c r="G34" s="613">
        <f>C34-E34</f>
        <v>113.18000000000006</v>
      </c>
      <c r="H34" s="614">
        <f>E34/C34</f>
        <v>0.8789518716577539</v>
      </c>
      <c r="I34" s="612" t="s">
        <v>769</v>
      </c>
    </row>
    <row r="35" spans="1:11" x14ac:dyDescent="0.25">
      <c r="A35" s="306" t="s">
        <v>56</v>
      </c>
      <c r="B35" s="514"/>
      <c r="C35" s="79">
        <v>700</v>
      </c>
      <c r="D35" s="398">
        <f>D81</f>
        <v>219.85</v>
      </c>
      <c r="E35" s="412">
        <f>D194</f>
        <v>0</v>
      </c>
      <c r="G35" s="615">
        <f>C35-E35</f>
        <v>700</v>
      </c>
      <c r="H35" s="614">
        <f>E35/C35</f>
        <v>0</v>
      </c>
      <c r="I35" s="612"/>
      <c r="J35" s="151"/>
    </row>
    <row r="36" spans="1:11" ht="15.75" thickBot="1" x14ac:dyDescent="0.3">
      <c r="A36" s="404" t="s">
        <v>57</v>
      </c>
      <c r="B36" s="515"/>
      <c r="C36" s="405">
        <v>250</v>
      </c>
      <c r="D36" s="406">
        <f>D82</f>
        <v>0</v>
      </c>
      <c r="E36" s="413">
        <f>D213</f>
        <v>0</v>
      </c>
      <c r="G36" s="616">
        <f>C36-E36</f>
        <v>250</v>
      </c>
      <c r="H36" s="617">
        <f>E36/C36</f>
        <v>0</v>
      </c>
      <c r="I36" s="612"/>
      <c r="J36" s="151"/>
    </row>
    <row r="37" spans="1:11" ht="15.75" thickBot="1" x14ac:dyDescent="0.3">
      <c r="A37" s="407" t="s">
        <v>60</v>
      </c>
      <c r="B37" s="516"/>
      <c r="C37" s="408">
        <f>SUM(C34:C36)</f>
        <v>1885</v>
      </c>
      <c r="D37" s="409">
        <f>SUM(D34:D36)</f>
        <v>1154.8499999999999</v>
      </c>
      <c r="E37" s="410">
        <f>SUM(E34:E36)</f>
        <v>821.81999999999994</v>
      </c>
      <c r="G37" s="43">
        <f>C37-E37</f>
        <v>1063.18</v>
      </c>
      <c r="H37" s="11"/>
      <c r="I37" s="612"/>
    </row>
    <row r="38" spans="1:11" ht="5.0999999999999996" customHeight="1" thickBot="1" x14ac:dyDescent="0.35">
      <c r="A38" s="1558"/>
      <c r="B38" s="1558"/>
      <c r="E38" s="1579"/>
      <c r="G38" s="151"/>
      <c r="H38" s="151"/>
    </row>
    <row r="39" spans="1:11" ht="15.75" thickBot="1" x14ac:dyDescent="0.3">
      <c r="A39" s="421" t="s">
        <v>82</v>
      </c>
      <c r="B39" s="517"/>
      <c r="C39" s="422"/>
      <c r="D39" s="418" t="s">
        <v>126</v>
      </c>
      <c r="E39" s="155" t="s">
        <v>127</v>
      </c>
    </row>
    <row r="40" spans="1:11" x14ac:dyDescent="0.25">
      <c r="A40" s="423" t="s">
        <v>214</v>
      </c>
      <c r="B40" s="518"/>
      <c r="C40" s="424"/>
      <c r="D40" s="419">
        <f>D83</f>
        <v>605.51</v>
      </c>
      <c r="E40" s="61">
        <f>D270</f>
        <v>428.53999999999996</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605.51</v>
      </c>
      <c r="E43" s="33">
        <f>SUM(E40:E42)</f>
        <v>428.53999999999996</v>
      </c>
      <c r="K43" s="183"/>
    </row>
    <row r="44" spans="1:11" ht="15.75" thickBot="1" x14ac:dyDescent="0.3">
      <c r="A44" s="1571"/>
      <c r="B44" s="1571"/>
      <c r="C44" s="10"/>
      <c r="D44" s="10"/>
      <c r="E44" s="11"/>
      <c r="K44" s="183"/>
    </row>
    <row r="45" spans="1:11" ht="16.5" thickBot="1" x14ac:dyDescent="0.3">
      <c r="A45" s="487" t="s">
        <v>131</v>
      </c>
      <c r="B45" s="522"/>
      <c r="C45" s="488"/>
      <c r="D45" s="1561"/>
      <c r="E45" s="1561"/>
      <c r="F45" s="490"/>
      <c r="G45" s="1562"/>
      <c r="H45" s="1562"/>
      <c r="I45" s="362" t="s">
        <v>200</v>
      </c>
      <c r="J45" s="361" t="s">
        <v>199</v>
      </c>
      <c r="K45" s="183"/>
    </row>
    <row r="46" spans="1:11" ht="15.75" thickBot="1" x14ac:dyDescent="0.3">
      <c r="A46" s="197"/>
      <c r="B46" s="197"/>
      <c r="C46" s="177"/>
      <c r="F46" s="177"/>
      <c r="G46" s="196"/>
      <c r="H46" s="196"/>
      <c r="I46" s="198">
        <f>C37+E43</f>
        <v>2313.54</v>
      </c>
      <c r="J46" s="199">
        <f>E37+E43</f>
        <v>1250.3599999999999</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546"/>
      <c r="J49" s="191">
        <f>J257</f>
        <v>0</v>
      </c>
      <c r="K49" s="203"/>
    </row>
    <row r="50" spans="1:14" x14ac:dyDescent="0.25">
      <c r="A50" s="51" t="s">
        <v>162</v>
      </c>
      <c r="B50" s="51"/>
      <c r="C50" s="1583"/>
      <c r="D50" s="1579"/>
      <c r="E50" s="11"/>
    </row>
    <row r="54" spans="1:14" ht="18.75" x14ac:dyDescent="0.3">
      <c r="E54" s="380" t="s">
        <v>144</v>
      </c>
      <c r="I54" s="18"/>
      <c r="J54" s="2519" t="s">
        <v>556</v>
      </c>
      <c r="K54" s="2519"/>
    </row>
    <row r="55" spans="1:14" x14ac:dyDescent="0.25">
      <c r="A55" s="377"/>
      <c r="B55" s="1013"/>
      <c r="C55" s="11"/>
      <c r="D55" s="1579"/>
      <c r="E55" s="1579"/>
      <c r="J55" s="1579"/>
    </row>
    <row r="56" spans="1:14" ht="19.5" thickBot="1" x14ac:dyDescent="0.35">
      <c r="A56" s="164" t="s">
        <v>59</v>
      </c>
      <c r="B56" s="164"/>
      <c r="C56" s="2589" t="s">
        <v>770</v>
      </c>
      <c r="D56" s="2589"/>
      <c r="E56" s="2589"/>
      <c r="F56" s="18"/>
      <c r="G56" s="168">
        <v>2019</v>
      </c>
      <c r="H56" s="168"/>
      <c r="J56" s="1579"/>
    </row>
    <row r="57" spans="1:14" x14ac:dyDescent="0.25">
      <c r="J57" s="1579"/>
    </row>
    <row r="58" spans="1:14" ht="12" customHeight="1" x14ac:dyDescent="0.25">
      <c r="A58" s="258" t="s">
        <v>64</v>
      </c>
      <c r="B58" s="258"/>
      <c r="C58" s="11"/>
      <c r="D58" s="1579"/>
      <c r="E58" s="1579"/>
      <c r="J58" s="1579"/>
    </row>
    <row r="59" spans="1:14" ht="8.1" customHeight="1" thickBot="1" x14ac:dyDescent="0.35">
      <c r="A59" s="1558"/>
      <c r="B59" s="1558"/>
      <c r="C59" s="11"/>
      <c r="D59" s="1579"/>
      <c r="E59" s="1579"/>
      <c r="J59" s="1579"/>
    </row>
    <row r="60" spans="1:14" ht="15.75" thickBot="1" x14ac:dyDescent="0.3">
      <c r="A60" s="1568" t="s">
        <v>198</v>
      </c>
      <c r="B60" s="1569"/>
      <c r="C60" s="1545"/>
      <c r="D60" s="359">
        <v>43756</v>
      </c>
      <c r="E60" s="358"/>
      <c r="F60" s="1545"/>
      <c r="G60" s="1545"/>
      <c r="H60" s="1545"/>
      <c r="I60" s="1545"/>
      <c r="J60" s="357" t="s">
        <v>203</v>
      </c>
      <c r="K60" s="356">
        <v>1830.36</v>
      </c>
    </row>
    <row r="61" spans="1:14" ht="8.1" customHeight="1" thickBot="1" x14ac:dyDescent="0.3">
      <c r="K61" s="162"/>
    </row>
    <row r="62" spans="1:14" ht="20.100000000000001" customHeight="1" thickBot="1" x14ac:dyDescent="0.3">
      <c r="A62" s="1549" t="s">
        <v>169</v>
      </c>
      <c r="B62" s="1550"/>
      <c r="C62" s="1550"/>
      <c r="D62" s="73" t="s">
        <v>17</v>
      </c>
      <c r="E62" s="207" t="s">
        <v>99</v>
      </c>
      <c r="G62" s="2584" t="s">
        <v>554</v>
      </c>
      <c r="H62" s="2585"/>
      <c r="I62" s="2585"/>
      <c r="J62" s="2586"/>
      <c r="K62" s="162"/>
    </row>
    <row r="63" spans="1:14" ht="15.75" customHeight="1" thickBot="1" x14ac:dyDescent="0.3">
      <c r="A63" s="1580" t="s">
        <v>481</v>
      </c>
      <c r="B63" s="605"/>
      <c r="C63" s="60"/>
      <c r="D63" s="233">
        <v>5</v>
      </c>
      <c r="E63" s="355" t="s">
        <v>223</v>
      </c>
      <c r="G63" s="1549" t="s">
        <v>63</v>
      </c>
      <c r="H63" s="1550"/>
      <c r="I63" s="558" t="s">
        <v>17</v>
      </c>
      <c r="J63" s="271" t="s">
        <v>61</v>
      </c>
      <c r="K63" s="162"/>
      <c r="N63" s="1572"/>
    </row>
    <row r="64" spans="1:14" x14ac:dyDescent="0.25">
      <c r="A64" s="1553" t="s">
        <v>682</v>
      </c>
      <c r="B64" s="1554"/>
      <c r="C64" s="1068"/>
      <c r="D64" s="211">
        <v>5</v>
      </c>
      <c r="E64" s="354" t="s">
        <v>225</v>
      </c>
      <c r="G64" s="1580" t="s">
        <v>773</v>
      </c>
      <c r="H64" s="60"/>
      <c r="I64" s="228">
        <v>11.95</v>
      </c>
      <c r="J64" s="231" t="s">
        <v>730</v>
      </c>
      <c r="K64" s="162"/>
    </row>
    <row r="65" spans="1:11" x14ac:dyDescent="0.25">
      <c r="A65" s="1553" t="s">
        <v>684</v>
      </c>
      <c r="B65" s="1554"/>
      <c r="C65" s="1068"/>
      <c r="D65" s="211">
        <v>5</v>
      </c>
      <c r="E65" s="354" t="s">
        <v>721</v>
      </c>
      <c r="G65" s="1553" t="s">
        <v>747</v>
      </c>
      <c r="H65" s="1068"/>
      <c r="I65" s="227">
        <v>10.59</v>
      </c>
      <c r="J65" s="226" t="s">
        <v>776</v>
      </c>
      <c r="K65" s="162"/>
    </row>
    <row r="66" spans="1:11" x14ac:dyDescent="0.25">
      <c r="A66" s="1553" t="s">
        <v>771</v>
      </c>
      <c r="B66" s="1554"/>
      <c r="C66" s="1068"/>
      <c r="D66" s="211">
        <v>5</v>
      </c>
      <c r="E66" s="354" t="s">
        <v>728</v>
      </c>
      <c r="G66" s="1553" t="s">
        <v>749</v>
      </c>
      <c r="H66" s="1068"/>
      <c r="I66" s="227">
        <v>12.94</v>
      </c>
      <c r="J66" s="226" t="s">
        <v>777</v>
      </c>
      <c r="K66" s="162"/>
    </row>
    <row r="67" spans="1:11" x14ac:dyDescent="0.25">
      <c r="A67" s="1553" t="s">
        <v>772</v>
      </c>
      <c r="B67" s="1554"/>
      <c r="C67" s="1068"/>
      <c r="D67" s="211">
        <v>50</v>
      </c>
      <c r="E67" s="354" t="s">
        <v>733</v>
      </c>
      <c r="G67" s="1553" t="s">
        <v>774</v>
      </c>
      <c r="H67" s="1068"/>
      <c r="I67" s="227">
        <v>26.5</v>
      </c>
      <c r="J67" s="226" t="s">
        <v>778</v>
      </c>
      <c r="K67" s="162"/>
    </row>
    <row r="68" spans="1:11" x14ac:dyDescent="0.25">
      <c r="A68" s="1553"/>
      <c r="B68" s="1554"/>
      <c r="C68" s="1068"/>
      <c r="D68" s="211"/>
      <c r="E68" s="354"/>
      <c r="G68" s="1553" t="s">
        <v>775</v>
      </c>
      <c r="H68" s="1068"/>
      <c r="I68" s="227">
        <v>10.59</v>
      </c>
      <c r="J68" s="226" t="s">
        <v>779</v>
      </c>
      <c r="K68" s="162"/>
    </row>
    <row r="69" spans="1:11" x14ac:dyDescent="0.25">
      <c r="A69" s="1553"/>
      <c r="B69" s="1554"/>
      <c r="C69" s="1068"/>
      <c r="D69" s="211"/>
      <c r="E69" s="354"/>
      <c r="G69" s="1553"/>
      <c r="H69" s="1068"/>
      <c r="I69" s="227"/>
      <c r="J69" s="226"/>
      <c r="K69" s="162"/>
    </row>
    <row r="70" spans="1:11" x14ac:dyDescent="0.25">
      <c r="A70" s="1553"/>
      <c r="B70" s="1554"/>
      <c r="C70" s="1068"/>
      <c r="D70" s="211"/>
      <c r="E70" s="354"/>
      <c r="G70" s="1553"/>
      <c r="H70" s="1068"/>
      <c r="I70" s="227"/>
      <c r="J70" s="226"/>
      <c r="K70" s="162"/>
    </row>
    <row r="71" spans="1:11" x14ac:dyDescent="0.25">
      <c r="A71" s="1553"/>
      <c r="B71" s="1554"/>
      <c r="C71" s="1068"/>
      <c r="D71" s="211"/>
      <c r="E71" s="354"/>
      <c r="G71" s="1553"/>
      <c r="H71" s="1068"/>
      <c r="I71" s="227"/>
      <c r="J71" s="226"/>
      <c r="K71" s="162"/>
    </row>
    <row r="72" spans="1:11" ht="15.75" thickBot="1" x14ac:dyDescent="0.3">
      <c r="A72" s="1553"/>
      <c r="B72" s="1554"/>
      <c r="C72" s="1068"/>
      <c r="D72" s="211"/>
      <c r="E72" s="354"/>
      <c r="G72" s="1552"/>
      <c r="H72" s="1555"/>
      <c r="I72" s="609"/>
      <c r="J72" s="330"/>
      <c r="K72" s="162"/>
    </row>
    <row r="73" spans="1:11" ht="16.5" thickBot="1" x14ac:dyDescent="0.3">
      <c r="A73" s="353" t="s">
        <v>197</v>
      </c>
      <c r="B73" s="526"/>
      <c r="C73" s="352" t="s">
        <v>86</v>
      </c>
      <c r="D73" s="85">
        <f>SUM(D63:D72)</f>
        <v>70</v>
      </c>
      <c r="E73" s="83"/>
      <c r="K73" s="162"/>
    </row>
    <row r="74" spans="1:11" ht="8.1" customHeight="1" thickBot="1" x14ac:dyDescent="0.3">
      <c r="K74" s="162"/>
    </row>
    <row r="75" spans="1:11" ht="15.75" thickBot="1" x14ac:dyDescent="0.3">
      <c r="A75" s="1544" t="s">
        <v>196</v>
      </c>
      <c r="B75" s="1545"/>
      <c r="C75" s="1545"/>
      <c r="D75" s="1545"/>
      <c r="E75" s="351"/>
      <c r="F75" s="1545"/>
      <c r="G75" s="1545"/>
      <c r="H75" s="1545"/>
      <c r="I75" s="1545"/>
      <c r="J75" s="1546"/>
      <c r="K75" s="33">
        <f>K60-D73</f>
        <v>1760.36</v>
      </c>
    </row>
    <row r="76" spans="1:11" ht="8.1" customHeight="1" x14ac:dyDescent="0.25">
      <c r="E76" s="1579"/>
      <c r="K76" s="162"/>
    </row>
    <row r="77" spans="1:11" ht="12" customHeight="1" x14ac:dyDescent="0.25">
      <c r="A77" s="258" t="s">
        <v>763</v>
      </c>
      <c r="E77" s="1579"/>
      <c r="K77" s="162"/>
    </row>
    <row r="78" spans="1:11" ht="8.1" customHeight="1" thickBot="1" x14ac:dyDescent="0.3">
      <c r="E78" s="1579"/>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1579"/>
      <c r="G80" s="2575" t="s">
        <v>139</v>
      </c>
      <c r="H80" s="2575"/>
      <c r="I80" s="2575"/>
      <c r="J80" s="2575"/>
      <c r="K80" s="2575"/>
    </row>
    <row r="81" spans="1:11" ht="15" customHeight="1" x14ac:dyDescent="0.25">
      <c r="A81" s="2572" t="s">
        <v>123</v>
      </c>
      <c r="B81" s="2573"/>
      <c r="C81" s="568">
        <v>700</v>
      </c>
      <c r="D81" s="555">
        <v>219.85</v>
      </c>
      <c r="E81" s="556">
        <f>C81-D81</f>
        <v>480.15</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605.51</v>
      </c>
      <c r="D83" s="415">
        <v>605.51</v>
      </c>
      <c r="E83" s="59" t="s">
        <v>229</v>
      </c>
      <c r="G83" s="2495"/>
      <c r="H83" s="2495"/>
      <c r="I83" s="2495"/>
      <c r="J83" s="2495"/>
      <c r="K83" s="2495"/>
    </row>
    <row r="84" spans="1:11" ht="15" customHeight="1" x14ac:dyDescent="0.25">
      <c r="A84" s="2565" t="s">
        <v>122</v>
      </c>
      <c r="B84" s="2566"/>
      <c r="C84" s="414">
        <f>D84</f>
        <v>0</v>
      </c>
      <c r="D84" s="415">
        <v>0</v>
      </c>
      <c r="E84" s="59" t="s">
        <v>229</v>
      </c>
      <c r="F84" s="1579"/>
      <c r="G84" s="2495"/>
      <c r="H84" s="2495"/>
      <c r="I84" s="2495"/>
      <c r="J84" s="2495"/>
      <c r="K84" s="2495"/>
    </row>
    <row r="85" spans="1:11" ht="15" customHeight="1" thickBot="1" x14ac:dyDescent="0.3">
      <c r="A85" s="2567" t="s">
        <v>149</v>
      </c>
      <c r="B85" s="2568"/>
      <c r="C85" s="414">
        <f>D85</f>
        <v>0</v>
      </c>
      <c r="D85" s="416">
        <v>0</v>
      </c>
      <c r="E85" s="59" t="s">
        <v>229</v>
      </c>
      <c r="F85" s="1579"/>
      <c r="G85" s="2495"/>
      <c r="H85" s="2495"/>
      <c r="I85" s="2495"/>
      <c r="J85" s="2495"/>
      <c r="K85" s="2495"/>
    </row>
    <row r="86" spans="1:11" ht="15" customHeight="1" thickBot="1" x14ac:dyDescent="0.3">
      <c r="A86" s="2569" t="s">
        <v>228</v>
      </c>
      <c r="B86" s="2570"/>
      <c r="C86" s="156">
        <f>C80+C81+C82+C83+C84+C85</f>
        <v>2490.5100000000002</v>
      </c>
      <c r="D86" s="33">
        <f>SUM(D80:D85)</f>
        <v>1760.36</v>
      </c>
      <c r="E86" s="11"/>
      <c r="G86" s="2571"/>
      <c r="H86" s="2571"/>
      <c r="I86" s="2571"/>
      <c r="J86" s="2571"/>
      <c r="K86" s="2571"/>
    </row>
    <row r="87" spans="1:11" ht="5.0999999999999996" customHeight="1" thickBot="1" x14ac:dyDescent="0.3">
      <c r="E87" s="1579"/>
      <c r="K87" s="162"/>
    </row>
    <row r="88" spans="1:11" ht="15" customHeight="1" thickBot="1" x14ac:dyDescent="0.3">
      <c r="A88" s="2558" t="s">
        <v>761</v>
      </c>
      <c r="B88" s="2559"/>
      <c r="C88" s="2559"/>
      <c r="D88" s="2559"/>
      <c r="E88" s="2559"/>
      <c r="F88" s="2559"/>
      <c r="G88" s="2559"/>
      <c r="H88" s="2559"/>
      <c r="I88" s="2559"/>
      <c r="J88" s="2560"/>
      <c r="K88" s="33">
        <f>K75-D86</f>
        <v>0</v>
      </c>
    </row>
    <row r="89" spans="1:11" ht="8.1" customHeight="1" x14ac:dyDescent="0.25">
      <c r="E89" s="1579"/>
      <c r="K89" s="162"/>
    </row>
    <row r="90" spans="1:11" ht="12" customHeight="1" x14ac:dyDescent="0.25">
      <c r="A90" s="258" t="s">
        <v>65</v>
      </c>
      <c r="B90" s="258"/>
      <c r="C90" s="160"/>
      <c r="D90" s="1579"/>
      <c r="E90" s="1579"/>
      <c r="K90" s="162"/>
    </row>
    <row r="91" spans="1:11" ht="8.1" customHeight="1" thickBot="1" x14ac:dyDescent="0.35">
      <c r="A91" s="1558"/>
      <c r="B91" s="1558"/>
      <c r="C91" s="24"/>
      <c r="D91" s="1579"/>
      <c r="E91" s="1579"/>
      <c r="K91" s="162"/>
    </row>
    <row r="92" spans="1:11" ht="15.75" thickBot="1" x14ac:dyDescent="0.3">
      <c r="A92" s="2561" t="s">
        <v>4</v>
      </c>
      <c r="B92" s="2562"/>
      <c r="C92" s="999" t="s">
        <v>100</v>
      </c>
      <c r="D92" s="1000" t="s">
        <v>49</v>
      </c>
      <c r="E92" s="1001" t="s">
        <v>16</v>
      </c>
      <c r="K92" s="162"/>
    </row>
    <row r="93" spans="1:11" x14ac:dyDescent="0.25">
      <c r="A93" s="2563" t="s">
        <v>5</v>
      </c>
      <c r="B93" s="2564"/>
      <c r="C93" s="233">
        <v>41.08</v>
      </c>
      <c r="D93" s="233">
        <v>31.42</v>
      </c>
      <c r="E93" s="34">
        <f t="shared" ref="E93:E107" si="0">SUM(C93:D93)</f>
        <v>72.5</v>
      </c>
      <c r="K93" s="162"/>
    </row>
    <row r="94" spans="1:11" x14ac:dyDescent="0.25">
      <c r="A94" s="2549" t="s">
        <v>536</v>
      </c>
      <c r="B94" s="2550"/>
      <c r="C94" s="211">
        <v>20.29</v>
      </c>
      <c r="D94" s="211">
        <v>65.55</v>
      </c>
      <c r="E94" s="34">
        <f t="shared" si="0"/>
        <v>85.84</v>
      </c>
      <c r="K94" s="162"/>
    </row>
    <row r="95" spans="1:11" x14ac:dyDescent="0.25">
      <c r="A95" s="2549" t="s">
        <v>490</v>
      </c>
      <c r="B95" s="2550"/>
      <c r="C95" s="211"/>
      <c r="D95" s="211"/>
      <c r="E95" s="34">
        <f t="shared" si="0"/>
        <v>0</v>
      </c>
      <c r="K95" s="162"/>
    </row>
    <row r="96" spans="1:11" x14ac:dyDescent="0.25">
      <c r="A96" s="2549" t="s">
        <v>8</v>
      </c>
      <c r="B96" s="2550"/>
      <c r="C96" s="211">
        <v>62.77</v>
      </c>
      <c r="D96" s="211">
        <v>25.16</v>
      </c>
      <c r="E96" s="34">
        <f t="shared" si="0"/>
        <v>87.93</v>
      </c>
      <c r="K96" s="162"/>
    </row>
    <row r="97" spans="1:11" x14ac:dyDescent="0.25">
      <c r="A97" s="2549" t="s">
        <v>7</v>
      </c>
      <c r="B97" s="2550"/>
      <c r="C97" s="211">
        <v>7.99</v>
      </c>
      <c r="D97" s="211">
        <v>88.01</v>
      </c>
      <c r="E97" s="34">
        <f t="shared" si="0"/>
        <v>96</v>
      </c>
      <c r="K97" s="162"/>
    </row>
    <row r="98" spans="1:11" x14ac:dyDescent="0.25">
      <c r="A98" s="2549" t="s">
        <v>50</v>
      </c>
      <c r="B98" s="2550"/>
      <c r="C98" s="211"/>
      <c r="D98" s="211"/>
      <c r="E98" s="34">
        <f t="shared" si="0"/>
        <v>0</v>
      </c>
      <c r="K98" s="162"/>
    </row>
    <row r="99" spans="1:11" x14ac:dyDescent="0.25">
      <c r="A99" s="2549" t="s">
        <v>11</v>
      </c>
      <c r="B99" s="2550"/>
      <c r="C99" s="211">
        <v>5.8</v>
      </c>
      <c r="D99" s="211">
        <v>39.520000000000003</v>
      </c>
      <c r="E99" s="34">
        <f t="shared" si="0"/>
        <v>45.32</v>
      </c>
      <c r="K99" s="162"/>
    </row>
    <row r="100" spans="1:11" ht="15.75" thickBot="1" x14ac:dyDescent="0.3">
      <c r="A100" s="2549" t="s">
        <v>491</v>
      </c>
      <c r="B100" s="2550"/>
      <c r="C100" s="211">
        <v>7.4</v>
      </c>
      <c r="D100" s="211">
        <v>15.6</v>
      </c>
      <c r="E100" s="34">
        <f t="shared" si="0"/>
        <v>23</v>
      </c>
      <c r="K100" s="162"/>
    </row>
    <row r="101" spans="1:11" ht="15.75" thickBot="1" x14ac:dyDescent="0.3">
      <c r="A101" s="2549" t="s">
        <v>15</v>
      </c>
      <c r="B101" s="2550"/>
      <c r="C101" s="211">
        <v>109.39</v>
      </c>
      <c r="D101" s="211">
        <v>31.96</v>
      </c>
      <c r="E101" s="34">
        <f t="shared" si="0"/>
        <v>141.35</v>
      </c>
      <c r="G101" s="350" t="s">
        <v>62</v>
      </c>
      <c r="H101" s="1550"/>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234"/>
      <c r="D107" s="234"/>
      <c r="E107" s="34">
        <f t="shared" si="0"/>
        <v>0</v>
      </c>
      <c r="G107" s="438" t="s">
        <v>101</v>
      </c>
      <c r="H107" s="553"/>
      <c r="I107" s="54">
        <f>SUM(I102:I106)</f>
        <v>0</v>
      </c>
      <c r="J107" s="257">
        <f>SUM(J102:J106)</f>
        <v>0</v>
      </c>
      <c r="K107" s="162"/>
    </row>
    <row r="108" spans="1:11" ht="15.75" thickBot="1" x14ac:dyDescent="0.3">
      <c r="A108" s="2553" t="s">
        <v>66</v>
      </c>
      <c r="B108" s="2554"/>
      <c r="C108" s="960">
        <f>SUM(C93:C107)</f>
        <v>254.72000000000003</v>
      </c>
      <c r="D108" s="960">
        <f>SUM(D93:D107)</f>
        <v>297.21999999999997</v>
      </c>
      <c r="E108" s="960">
        <f>SUM(E93:E107)</f>
        <v>551.93999999999994</v>
      </c>
    </row>
    <row r="109" spans="1:11" ht="8.1" customHeight="1" thickBot="1" x14ac:dyDescent="0.3">
      <c r="K109" s="162"/>
    </row>
    <row r="110" spans="1:11" ht="15.75" thickBot="1" x14ac:dyDescent="0.3">
      <c r="A110" s="346" t="s">
        <v>91</v>
      </c>
      <c r="B110" s="527"/>
      <c r="C110" s="344">
        <f>C108</f>
        <v>254.72000000000003</v>
      </c>
      <c r="K110" s="162"/>
    </row>
    <row r="111" spans="1:11" ht="15.75" thickBot="1" x14ac:dyDescent="0.3">
      <c r="A111" s="345" t="s">
        <v>90</v>
      </c>
      <c r="B111" s="75"/>
      <c r="C111" s="75"/>
      <c r="D111" s="344">
        <f>D108</f>
        <v>297.21999999999997</v>
      </c>
      <c r="E111" s="2555" t="s">
        <v>537</v>
      </c>
      <c r="F111" s="2556"/>
      <c r="G111" s="2556"/>
      <c r="H111" s="2556"/>
      <c r="I111" s="2556"/>
      <c r="J111" s="2556"/>
      <c r="K111" s="2556"/>
    </row>
    <row r="112" spans="1:11" ht="15.75" thickBot="1" x14ac:dyDescent="0.3">
      <c r="A112" s="342" t="s">
        <v>217</v>
      </c>
      <c r="B112" s="341"/>
      <c r="C112" s="341"/>
      <c r="D112" s="341"/>
      <c r="E112" s="219">
        <f>E108</f>
        <v>551.93999999999994</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254.72000000000003</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579"/>
      <c r="G117" s="161"/>
      <c r="H117" s="161"/>
      <c r="K117" s="162"/>
    </row>
    <row r="118" spans="1:21" ht="15.75" thickBot="1" x14ac:dyDescent="0.3">
      <c r="C118" s="11"/>
      <c r="D118" s="11"/>
      <c r="E118" s="1579"/>
      <c r="K118" s="162" t="s">
        <v>143</v>
      </c>
    </row>
    <row r="119" spans="1:21" ht="18" customHeight="1" thickBot="1" x14ac:dyDescent="0.3">
      <c r="A119" s="2546" t="s">
        <v>191</v>
      </c>
      <c r="B119" s="2547"/>
      <c r="C119" s="2547"/>
      <c r="D119" s="2547"/>
      <c r="E119" s="2547"/>
      <c r="F119" s="2547"/>
      <c r="G119" s="2547"/>
      <c r="H119" s="2547"/>
      <c r="I119" s="2547"/>
      <c r="J119" s="2548"/>
      <c r="K119" s="222">
        <f>K114</f>
        <v>254.72000000000003</v>
      </c>
    </row>
    <row r="120" spans="1:21" ht="8.1" customHeight="1" x14ac:dyDescent="0.25">
      <c r="D120" s="10"/>
      <c r="E120" s="1579"/>
      <c r="I120" s="86"/>
      <c r="K120" s="162"/>
    </row>
    <row r="121" spans="1:21" ht="15" customHeight="1" x14ac:dyDescent="0.25">
      <c r="A121" s="258" t="s">
        <v>265</v>
      </c>
      <c r="B121" s="258"/>
      <c r="D121" s="10"/>
      <c r="E121" s="1579"/>
      <c r="I121" s="86"/>
      <c r="K121" s="162"/>
    </row>
    <row r="122" spans="1:21" ht="15" customHeight="1" x14ac:dyDescent="0.25">
      <c r="A122" s="258"/>
      <c r="B122" s="258"/>
      <c r="D122" s="10"/>
      <c r="E122" s="1579"/>
      <c r="I122" s="86"/>
      <c r="K122" s="162"/>
    </row>
    <row r="123" spans="1:21" ht="15" customHeight="1" x14ac:dyDescent="0.25">
      <c r="A123" s="448" t="s">
        <v>650</v>
      </c>
      <c r="B123" s="448"/>
      <c r="D123" s="10"/>
      <c r="E123" s="1579"/>
      <c r="I123" s="86"/>
      <c r="K123" s="162"/>
    </row>
    <row r="124" spans="1:21" ht="5.0999999999999996" customHeight="1" thickBot="1" x14ac:dyDescent="0.3">
      <c r="K124" s="162"/>
    </row>
    <row r="125" spans="1:21" ht="15" customHeight="1" thickBot="1" x14ac:dyDescent="0.3">
      <c r="A125" s="2506" t="s">
        <v>19</v>
      </c>
      <c r="B125" s="2508"/>
      <c r="C125" s="1578"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t="s">
        <v>780</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780</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t="s">
        <v>790</v>
      </c>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781</v>
      </c>
      <c r="G136" s="2531" t="s">
        <v>540</v>
      </c>
      <c r="H136" s="2531"/>
      <c r="I136" s="2531"/>
      <c r="J136" s="2531"/>
      <c r="K136" s="2531"/>
    </row>
    <row r="137" spans="1:11" ht="15" customHeight="1" x14ac:dyDescent="0.25">
      <c r="A137" s="1011" t="s">
        <v>552</v>
      </c>
      <c r="B137" s="1012" t="s">
        <v>553</v>
      </c>
      <c r="C137" s="1010" t="s">
        <v>29</v>
      </c>
      <c r="D137" s="227">
        <v>11.95</v>
      </c>
      <c r="E137" s="229" t="s">
        <v>782</v>
      </c>
      <c r="G137" s="2531" t="s">
        <v>540</v>
      </c>
      <c r="H137" s="2531"/>
      <c r="I137" s="2531"/>
      <c r="J137" s="2531"/>
      <c r="K137" s="2531"/>
    </row>
    <row r="138" spans="1:11" ht="15" customHeight="1" x14ac:dyDescent="0.25">
      <c r="A138" s="1002"/>
      <c r="B138" s="80" t="s">
        <v>553</v>
      </c>
      <c r="C138" s="80" t="s">
        <v>550</v>
      </c>
      <c r="D138" s="227">
        <v>10.59</v>
      </c>
      <c r="E138" s="229" t="s">
        <v>784</v>
      </c>
      <c r="G138" s="2531" t="s">
        <v>540</v>
      </c>
      <c r="H138" s="2531"/>
      <c r="I138" s="2531"/>
      <c r="J138" s="2531"/>
      <c r="K138" s="2531"/>
    </row>
    <row r="139" spans="1:11" ht="15" customHeight="1" x14ac:dyDescent="0.25">
      <c r="A139" s="1002"/>
      <c r="B139" s="80" t="s">
        <v>224</v>
      </c>
      <c r="C139" s="102" t="s">
        <v>373</v>
      </c>
      <c r="D139" s="227">
        <v>26.5</v>
      </c>
      <c r="E139" s="229" t="s">
        <v>783</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74.92</v>
      </c>
      <c r="E147" s="231" t="s">
        <v>787</v>
      </c>
      <c r="G147" s="2526"/>
      <c r="H147" s="2526"/>
      <c r="I147" s="2526"/>
      <c r="J147" s="2526"/>
      <c r="K147" s="2526"/>
    </row>
    <row r="148" spans="1:14" ht="15" customHeight="1" thickBot="1" x14ac:dyDescent="0.3">
      <c r="A148" s="1565"/>
      <c r="B148" s="1581" t="s">
        <v>1</v>
      </c>
      <c r="C148" s="1003" t="s">
        <v>541</v>
      </c>
      <c r="D148" s="1005"/>
      <c r="E148" s="231"/>
      <c r="G148" s="2526"/>
      <c r="H148" s="2526"/>
      <c r="I148" s="2526"/>
      <c r="J148" s="2526"/>
      <c r="K148" s="2526"/>
    </row>
    <row r="149" spans="1:14" ht="15" customHeight="1" x14ac:dyDescent="0.25">
      <c r="A149" s="2532" t="s">
        <v>119</v>
      </c>
      <c r="B149" s="2533"/>
      <c r="C149" s="1543"/>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t="s">
        <v>791</v>
      </c>
      <c r="B151" s="2491"/>
      <c r="C151" s="452" t="s">
        <v>1</v>
      </c>
      <c r="D151" s="211">
        <v>25</v>
      </c>
      <c r="E151" s="454" t="s">
        <v>792</v>
      </c>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576" t="s">
        <v>120</v>
      </c>
      <c r="B158" s="1577"/>
      <c r="C158" s="1574"/>
      <c r="D158" s="33">
        <f>SUM(D126:D157)</f>
        <v>186.9</v>
      </c>
      <c r="E158" s="1575"/>
      <c r="G158" s="594" t="s">
        <v>281</v>
      </c>
      <c r="H158" s="593" t="s">
        <v>277</v>
      </c>
      <c r="I158" s="593" t="s">
        <v>278</v>
      </c>
      <c r="K158" s="162"/>
      <c r="L158" s="10"/>
    </row>
    <row r="159" spans="1:14" ht="15" customHeight="1" thickBot="1" x14ac:dyDescent="0.3">
      <c r="G159" s="1584"/>
      <c r="H159" s="606">
        <v>73.72</v>
      </c>
      <c r="I159" s="592">
        <f>D158-H159</f>
        <v>113.18</v>
      </c>
      <c r="K159" s="162"/>
      <c r="M159" s="33">
        <f>(K119-H159)</f>
        <v>181.00000000000003</v>
      </c>
      <c r="N159" s="325" t="s">
        <v>276</v>
      </c>
    </row>
    <row r="160" spans="1:14" ht="15" customHeight="1" thickBot="1" x14ac:dyDescent="0.3">
      <c r="A160" s="1551" t="s">
        <v>246</v>
      </c>
      <c r="B160" s="1551"/>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1564" t="s">
        <v>242</v>
      </c>
      <c r="H162" s="1564"/>
      <c r="J162" s="10"/>
      <c r="K162" s="162"/>
    </row>
    <row r="163" spans="1:16" ht="15" customHeight="1" thickBot="1" x14ac:dyDescent="0.3">
      <c r="A163" s="1548" t="s">
        <v>279</v>
      </c>
      <c r="D163" s="33">
        <f>D162-I159</f>
        <v>821.81999999999994</v>
      </c>
      <c r="E163" s="33">
        <f>C162-D163</f>
        <v>113.18000000000006</v>
      </c>
      <c r="G163" s="1584" t="s">
        <v>287</v>
      </c>
      <c r="K163" s="162"/>
      <c r="M163" s="1564" t="s">
        <v>741</v>
      </c>
    </row>
    <row r="164" spans="1:16" ht="15" customHeight="1" thickBot="1" x14ac:dyDescent="0.3">
      <c r="A164" s="596" t="s">
        <v>280</v>
      </c>
      <c r="B164" s="1586"/>
      <c r="C164" s="484"/>
      <c r="D164" s="431">
        <f>IF((N164)&lt;(E163),N164,E163)</f>
        <v>0</v>
      </c>
      <c r="E164" s="483" t="s">
        <v>239</v>
      </c>
      <c r="G164" s="1547" t="s">
        <v>738</v>
      </c>
      <c r="H164" s="2509" t="s">
        <v>282</v>
      </c>
      <c r="I164" s="2509"/>
      <c r="J164" s="1584"/>
      <c r="M164" s="1547" t="s">
        <v>738</v>
      </c>
      <c r="N164" s="607">
        <v>0</v>
      </c>
    </row>
    <row r="165" spans="1:16" ht="15" customHeight="1" thickBot="1" x14ac:dyDescent="0.3">
      <c r="A165" s="461" t="s">
        <v>247</v>
      </c>
      <c r="B165" s="461"/>
      <c r="C165" s="460">
        <f>C162</f>
        <v>935</v>
      </c>
      <c r="D165" s="456">
        <f>D163+D164</f>
        <v>821.81999999999994</v>
      </c>
      <c r="E165" s="457">
        <f>+C162-D165</f>
        <v>113.18000000000006</v>
      </c>
      <c r="G165" s="1584" t="s">
        <v>704</v>
      </c>
      <c r="H165" s="1584"/>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545"/>
      <c r="F170" s="1545"/>
      <c r="G170" s="1545"/>
      <c r="H170" s="1545"/>
      <c r="I170" s="1545"/>
      <c r="J170" s="33">
        <f>M159-D164</f>
        <v>181.00000000000003</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582"/>
      <c r="C176" s="1545"/>
      <c r="D176" s="1545"/>
      <c r="E176" s="1545"/>
      <c r="F176" s="1545"/>
      <c r="G176" s="1545"/>
      <c r="H176" s="1545"/>
      <c r="I176" s="323"/>
      <c r="J176" s="33">
        <f>J170</f>
        <v>181.00000000000003</v>
      </c>
      <c r="K176" s="162" t="s">
        <v>146</v>
      </c>
    </row>
    <row r="177" spans="1:16" ht="15" customHeight="1" x14ac:dyDescent="0.25">
      <c r="J177" s="10"/>
      <c r="K177" s="162"/>
    </row>
    <row r="178" spans="1:16" ht="15" customHeight="1" x14ac:dyDescent="0.25">
      <c r="J178" s="10"/>
      <c r="K178" s="162"/>
    </row>
    <row r="179" spans="1:16" ht="15" customHeight="1" thickBot="1" x14ac:dyDescent="0.3">
      <c r="A179" s="1551" t="s">
        <v>651</v>
      </c>
      <c r="J179" s="10"/>
      <c r="K179" s="162"/>
    </row>
    <row r="180" spans="1:16" ht="15" customHeight="1" thickBot="1" x14ac:dyDescent="0.3">
      <c r="A180" s="1573" t="s">
        <v>88</v>
      </c>
      <c r="B180" s="1574"/>
      <c r="C180" s="70" t="s">
        <v>80</v>
      </c>
      <c r="D180" s="92" t="s">
        <v>71</v>
      </c>
      <c r="E180" s="71" t="s">
        <v>81</v>
      </c>
      <c r="K180" s="162"/>
    </row>
    <row r="181" spans="1:16" ht="15" customHeight="1" x14ac:dyDescent="0.25">
      <c r="A181" s="2520" t="s">
        <v>789</v>
      </c>
      <c r="B181" s="2521"/>
      <c r="C181" s="1538" t="s">
        <v>433</v>
      </c>
      <c r="D181" s="233">
        <v>350</v>
      </c>
      <c r="E181" s="231" t="s">
        <v>788</v>
      </c>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573" t="s">
        <v>89</v>
      </c>
      <c r="B187" s="1574"/>
      <c r="C187" s="1574"/>
      <c r="D187" s="33">
        <f>SUM(D181:D186)</f>
        <v>350</v>
      </c>
      <c r="E187" s="1575"/>
      <c r="G187" s="594" t="s">
        <v>281</v>
      </c>
      <c r="H187" s="593" t="s">
        <v>277</v>
      </c>
      <c r="I187" s="593" t="s">
        <v>278</v>
      </c>
      <c r="K187" s="162"/>
      <c r="L187" s="10"/>
    </row>
    <row r="188" spans="1:16" ht="15" customHeight="1" thickBot="1" x14ac:dyDescent="0.3">
      <c r="G188" s="1584"/>
      <c r="H188" s="606">
        <v>0</v>
      </c>
      <c r="I188" s="592">
        <f>D187-H188</f>
        <v>350</v>
      </c>
      <c r="K188" s="162"/>
      <c r="M188" s="33">
        <f>(J176-H188)</f>
        <v>181.00000000000003</v>
      </c>
      <c r="N188" s="325" t="s">
        <v>276</v>
      </c>
    </row>
    <row r="189" spans="1:16" ht="15" customHeight="1" thickBot="1" x14ac:dyDescent="0.3">
      <c r="A189" s="1551" t="s">
        <v>285</v>
      </c>
      <c r="B189" s="1551"/>
      <c r="J189" s="10"/>
      <c r="K189" s="162"/>
    </row>
    <row r="190" spans="1:16" ht="15" customHeight="1" thickBot="1" x14ac:dyDescent="0.3">
      <c r="A190" s="462" t="s">
        <v>123</v>
      </c>
      <c r="B190" s="462"/>
      <c r="C190" s="463" t="s">
        <v>245</v>
      </c>
      <c r="D190" s="463" t="s">
        <v>47</v>
      </c>
      <c r="E190" s="463" t="s">
        <v>243</v>
      </c>
      <c r="H190" s="51"/>
      <c r="I190" s="10"/>
      <c r="J190" s="1584"/>
      <c r="K190" s="162"/>
      <c r="P190" s="1547" t="s">
        <v>83</v>
      </c>
    </row>
    <row r="191" spans="1:16" ht="15" customHeight="1" thickBot="1" x14ac:dyDescent="0.3">
      <c r="A191" s="464" t="s">
        <v>248</v>
      </c>
      <c r="B191" s="539"/>
      <c r="C191" s="465">
        <f>C81</f>
        <v>700</v>
      </c>
      <c r="D191" s="469">
        <f>D81</f>
        <v>219.85</v>
      </c>
      <c r="E191" s="308">
        <f>C191-D191</f>
        <v>480.15</v>
      </c>
      <c r="G191" s="1564" t="s">
        <v>257</v>
      </c>
      <c r="H191" s="1564"/>
      <c r="J191" s="10"/>
      <c r="K191" s="162"/>
    </row>
    <row r="192" spans="1:16" ht="15" customHeight="1" thickBot="1" x14ac:dyDescent="0.3">
      <c r="A192" s="586" t="s">
        <v>274</v>
      </c>
      <c r="B192" s="587"/>
      <c r="C192" s="588"/>
      <c r="D192" s="33">
        <f>D191-I188</f>
        <v>-130.15</v>
      </c>
      <c r="E192" s="33">
        <f>E191+I188</f>
        <v>830.15</v>
      </c>
      <c r="G192" s="1584" t="s">
        <v>287</v>
      </c>
      <c r="M192" s="1564" t="s">
        <v>737</v>
      </c>
    </row>
    <row r="193" spans="1:14" ht="15" customHeight="1" thickBot="1" x14ac:dyDescent="0.3">
      <c r="A193" s="596" t="s">
        <v>280</v>
      </c>
      <c r="B193" s="1585"/>
      <c r="C193" s="589"/>
      <c r="D193" s="431">
        <f>N193</f>
        <v>130.15</v>
      </c>
      <c r="E193" s="450" t="s">
        <v>256</v>
      </c>
      <c r="G193" s="1547" t="s">
        <v>738</v>
      </c>
      <c r="H193" s="2509" t="s">
        <v>282</v>
      </c>
      <c r="I193" s="2509"/>
      <c r="J193" s="1584"/>
      <c r="K193" s="162"/>
      <c r="L193" s="10"/>
      <c r="M193" s="1547" t="s">
        <v>736</v>
      </c>
      <c r="N193" s="607">
        <v>130.15</v>
      </c>
    </row>
    <row r="194" spans="1:14" ht="15" customHeight="1" thickBot="1" x14ac:dyDescent="0.3">
      <c r="A194" s="467" t="s">
        <v>231</v>
      </c>
      <c r="B194" s="467"/>
      <c r="C194" s="466">
        <f>C191</f>
        <v>700</v>
      </c>
      <c r="D194" s="466">
        <f>D192+D193</f>
        <v>0</v>
      </c>
      <c r="E194" s="466">
        <f>C194-D194</f>
        <v>700</v>
      </c>
      <c r="G194" s="1584" t="s">
        <v>703</v>
      </c>
      <c r="H194" s="1564"/>
      <c r="J194" s="1584"/>
    </row>
    <row r="195" spans="1:14" ht="15" customHeight="1" x14ac:dyDescent="0.25"/>
    <row r="196" spans="1:14" ht="15" customHeight="1" thickBot="1" x14ac:dyDescent="0.3">
      <c r="G196" s="1564"/>
      <c r="H196" s="1564"/>
      <c r="J196" s="10"/>
      <c r="K196" s="162"/>
    </row>
    <row r="197" spans="1:14" ht="15" customHeight="1" thickBot="1" x14ac:dyDescent="0.3">
      <c r="A197" s="324" t="s">
        <v>92</v>
      </c>
      <c r="B197" s="329"/>
      <c r="C197" s="1545"/>
      <c r="D197" s="1545"/>
      <c r="E197" s="1545"/>
      <c r="F197" s="1545"/>
      <c r="G197" s="1545"/>
      <c r="H197" s="1545"/>
      <c r="I197" s="323"/>
      <c r="J197" s="33">
        <f>M188-D193</f>
        <v>50.850000000000023</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551" t="s">
        <v>652</v>
      </c>
      <c r="K201" s="162"/>
    </row>
    <row r="202" spans="1:14" ht="15" customHeight="1" thickBot="1" x14ac:dyDescent="0.3">
      <c r="A202" s="136" t="s">
        <v>111</v>
      </c>
      <c r="B202" s="540"/>
      <c r="C202" s="1574"/>
      <c r="D202" s="147" t="s">
        <v>17</v>
      </c>
      <c r="K202" s="162"/>
    </row>
    <row r="203" spans="1:14" ht="15" customHeight="1" x14ac:dyDescent="0.25">
      <c r="A203" s="144" t="s">
        <v>0</v>
      </c>
      <c r="B203" s="541"/>
      <c r="C203" s="1563"/>
      <c r="D203" s="396">
        <v>50.85</v>
      </c>
      <c r="G203" s="151" t="s">
        <v>125</v>
      </c>
      <c r="H203" s="151"/>
      <c r="K203" s="162"/>
    </row>
    <row r="204" spans="1:14" ht="15" customHeight="1" x14ac:dyDescent="0.25">
      <c r="A204" s="1566" t="s">
        <v>1</v>
      </c>
      <c r="B204" s="1567"/>
      <c r="C204" s="1554"/>
      <c r="D204" s="212"/>
      <c r="K204" s="162"/>
    </row>
    <row r="205" spans="1:14" ht="15" customHeight="1" thickBot="1" x14ac:dyDescent="0.3">
      <c r="A205" s="1559" t="s">
        <v>74</v>
      </c>
      <c r="B205" s="1560"/>
      <c r="C205" s="1555"/>
      <c r="D205" s="470" t="s">
        <v>83</v>
      </c>
      <c r="G205" s="1564"/>
      <c r="H205" s="1564"/>
      <c r="J205" s="10"/>
      <c r="N205" s="162"/>
    </row>
    <row r="206" spans="1:14" ht="15" customHeight="1" thickBot="1" x14ac:dyDescent="0.3">
      <c r="A206" s="1576" t="s">
        <v>121</v>
      </c>
      <c r="B206" s="1577"/>
      <c r="C206" s="1574"/>
      <c r="D206" s="33">
        <f>SUM(D203:D205)</f>
        <v>50.85</v>
      </c>
      <c r="E206" s="1584" t="s">
        <v>293</v>
      </c>
    </row>
    <row r="207" spans="1:14" ht="15" customHeight="1" x14ac:dyDescent="0.25">
      <c r="K207" s="162"/>
    </row>
    <row r="208" spans="1:14" ht="15" customHeight="1" thickBot="1" x14ac:dyDescent="0.3">
      <c r="A208" s="1551" t="s">
        <v>289</v>
      </c>
      <c r="B208" s="1551"/>
      <c r="K208" s="162"/>
    </row>
    <row r="209" spans="1:16" ht="15" customHeight="1" thickBot="1" x14ac:dyDescent="0.3">
      <c r="A209" s="1132" t="s">
        <v>114</v>
      </c>
      <c r="B209" s="1132"/>
      <c r="C209" s="472" t="s">
        <v>245</v>
      </c>
      <c r="D209" s="472" t="s">
        <v>47</v>
      </c>
      <c r="E209" s="472" t="s">
        <v>243</v>
      </c>
      <c r="K209" s="162"/>
      <c r="P209" s="1547" t="s">
        <v>83</v>
      </c>
    </row>
    <row r="210" spans="1:16" ht="15" customHeight="1" thickBot="1" x14ac:dyDescent="0.3">
      <c r="A210" s="1132" t="s">
        <v>248</v>
      </c>
      <c r="B210" s="1132"/>
      <c r="C210" s="432">
        <f>C82</f>
        <v>250</v>
      </c>
      <c r="D210" s="432">
        <f>D82</f>
        <v>0</v>
      </c>
      <c r="E210" s="432">
        <f>C210-D210</f>
        <v>250</v>
      </c>
      <c r="G210" s="1564" t="s">
        <v>257</v>
      </c>
      <c r="H210" s="1564"/>
      <c r="K210" s="162"/>
    </row>
    <row r="211" spans="1:16" ht="15" customHeight="1" thickBot="1" x14ac:dyDescent="0.3">
      <c r="A211" s="486" t="s">
        <v>273</v>
      </c>
      <c r="B211" s="544"/>
      <c r="C211" s="479"/>
      <c r="D211" s="432">
        <f>D210-D206</f>
        <v>-50.85</v>
      </c>
      <c r="E211" s="432">
        <f>E210+D206</f>
        <v>300.85000000000002</v>
      </c>
      <c r="G211" s="1584" t="s">
        <v>290</v>
      </c>
      <c r="M211" s="1564" t="s">
        <v>739</v>
      </c>
    </row>
    <row r="212" spans="1:16" ht="15" customHeight="1" thickBot="1" x14ac:dyDescent="0.3">
      <c r="A212" s="596" t="s">
        <v>280</v>
      </c>
      <c r="B212" s="1586"/>
      <c r="C212" s="1546"/>
      <c r="D212" s="431">
        <f>IF((N212)&lt;(E210+E211),N212,(E210+E211))</f>
        <v>50.85</v>
      </c>
      <c r="E212" s="450" t="s">
        <v>256</v>
      </c>
      <c r="G212" s="1547" t="s">
        <v>738</v>
      </c>
      <c r="H212" s="2509" t="s">
        <v>282</v>
      </c>
      <c r="I212" s="2509"/>
      <c r="J212" s="1584"/>
      <c r="K212" s="162"/>
      <c r="M212" s="1548" t="s">
        <v>738</v>
      </c>
      <c r="N212" s="607">
        <v>50.85</v>
      </c>
    </row>
    <row r="213" spans="1:16" ht="15" customHeight="1" thickBot="1" x14ac:dyDescent="0.3">
      <c r="A213" s="473" t="s">
        <v>250</v>
      </c>
      <c r="B213" s="545"/>
      <c r="C213" s="432">
        <f>C210</f>
        <v>250</v>
      </c>
      <c r="D213" s="432">
        <f>D211+D212</f>
        <v>0</v>
      </c>
      <c r="E213" s="432">
        <f>C213-D213</f>
        <v>250</v>
      </c>
      <c r="G213" s="1564" t="s">
        <v>292</v>
      </c>
      <c r="H213" s="1564"/>
    </row>
    <row r="214" spans="1:16" ht="15" customHeight="1" x14ac:dyDescent="0.25"/>
    <row r="215" spans="1:16" ht="15" customHeight="1" thickBot="1" x14ac:dyDescent="0.3">
      <c r="G215" s="1564"/>
      <c r="H215" s="1564"/>
      <c r="J215" s="10"/>
      <c r="K215" s="162"/>
    </row>
    <row r="216" spans="1:16" ht="15" customHeight="1" thickBot="1" x14ac:dyDescent="0.3">
      <c r="A216" s="324" t="s">
        <v>251</v>
      </c>
      <c r="B216" s="329"/>
      <c r="C216" s="1545"/>
      <c r="D216" s="1545"/>
      <c r="E216" s="1545"/>
      <c r="F216" s="1545"/>
      <c r="G216" s="1545"/>
      <c r="H216" s="1545"/>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545"/>
      <c r="D222" s="1545"/>
      <c r="E222" s="1545"/>
      <c r="F222" s="1545"/>
      <c r="G222" s="1545"/>
      <c r="H222" s="1545"/>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551" t="s">
        <v>264</v>
      </c>
      <c r="B226" s="1551"/>
      <c r="D226" s="10"/>
    </row>
    <row r="227" spans="1:14" ht="15" customHeight="1" thickBot="1" x14ac:dyDescent="0.3">
      <c r="A227" s="1556" t="s">
        <v>234</v>
      </c>
      <c r="B227" s="1557"/>
      <c r="C227" s="1557"/>
      <c r="D227" s="437">
        <f>D84</f>
        <v>0</v>
      </c>
      <c r="E227" s="1564" t="s">
        <v>254</v>
      </c>
    </row>
    <row r="228" spans="1:14" ht="15" customHeight="1" thickBot="1" x14ac:dyDescent="0.3">
      <c r="A228" s="1573" t="s">
        <v>142</v>
      </c>
      <c r="B228" s="1574"/>
      <c r="C228" s="1574"/>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584" t="s">
        <v>740</v>
      </c>
      <c r="J233" s="10"/>
      <c r="M233" s="33">
        <f>J222-D233</f>
        <v>0</v>
      </c>
      <c r="N233" s="1548" t="s">
        <v>276</v>
      </c>
    </row>
    <row r="234" spans="1:14" ht="15" customHeight="1" thickBot="1" x14ac:dyDescent="0.3">
      <c r="A234" s="2506" t="s">
        <v>93</v>
      </c>
      <c r="B234" s="2507"/>
      <c r="C234" s="2508"/>
      <c r="D234" s="73"/>
      <c r="E234" s="73" t="s">
        <v>81</v>
      </c>
      <c r="G234" s="1564"/>
      <c r="H234" s="1564"/>
      <c r="I234" s="10"/>
      <c r="J234" s="10"/>
    </row>
    <row r="235" spans="1:14" ht="15" customHeight="1" x14ac:dyDescent="0.25">
      <c r="A235" s="2486"/>
      <c r="B235" s="2487"/>
      <c r="C235" s="2488"/>
      <c r="D235" s="233"/>
      <c r="E235" s="433"/>
      <c r="G235" s="1564"/>
      <c r="H235" s="1564"/>
      <c r="I235" s="10"/>
      <c r="J235" s="10"/>
    </row>
    <row r="236" spans="1:14" ht="15" customHeight="1" x14ac:dyDescent="0.25">
      <c r="A236" s="2489"/>
      <c r="B236" s="2490"/>
      <c r="C236" s="2491"/>
      <c r="D236" s="233"/>
      <c r="E236" s="433"/>
      <c r="G236" s="1564"/>
      <c r="H236" s="1564"/>
      <c r="I236" s="10"/>
      <c r="J236" s="10"/>
    </row>
    <row r="237" spans="1:14" ht="15" customHeight="1" x14ac:dyDescent="0.25">
      <c r="A237" s="2489"/>
      <c r="B237" s="2490"/>
      <c r="C237" s="2491"/>
      <c r="D237" s="211"/>
      <c r="E237" s="434"/>
      <c r="G237" s="1564"/>
      <c r="H237" s="1564"/>
      <c r="I237" s="10"/>
      <c r="J237" s="10"/>
    </row>
    <row r="238" spans="1:14" ht="15" customHeight="1" thickBot="1" x14ac:dyDescent="0.3">
      <c r="A238" s="2492"/>
      <c r="B238" s="2493"/>
      <c r="C238" s="2494"/>
      <c r="D238" s="235"/>
      <c r="E238" s="435"/>
      <c r="G238" s="1564"/>
      <c r="H238" s="1564"/>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564" t="s">
        <v>294</v>
      </c>
      <c r="I240" s="10"/>
      <c r="J240" s="10"/>
    </row>
    <row r="241" spans="1:16" ht="15" customHeight="1" thickBot="1" x14ac:dyDescent="0.3"/>
    <row r="242" spans="1:16" ht="15.95" customHeight="1" thickBot="1" x14ac:dyDescent="0.35">
      <c r="A242" s="1544" t="s">
        <v>560</v>
      </c>
      <c r="B242" s="1545"/>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584" t="s">
        <v>266</v>
      </c>
      <c r="G247" s="1564"/>
      <c r="H247" s="1564"/>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549" t="s">
        <v>95</v>
      </c>
      <c r="B249" s="1550"/>
      <c r="C249" s="1578"/>
      <c r="D249" s="73" t="s">
        <v>71</v>
      </c>
      <c r="E249" s="73" t="s">
        <v>81</v>
      </c>
      <c r="G249" s="1548" t="str">
        <f>IF((I248)&gt;(J242),O249,P249)</f>
        <v xml:space="preserve">  </v>
      </c>
      <c r="P249" s="1547"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573" t="s">
        <v>96</v>
      </c>
      <c r="B254" s="1574"/>
      <c r="C254" s="1574"/>
      <c r="D254" s="33">
        <f>SUM(D250:D253)</f>
        <v>0</v>
      </c>
      <c r="K254" s="162"/>
    </row>
    <row r="255" spans="1:16" ht="15.95" customHeight="1" thickBot="1" x14ac:dyDescent="0.35">
      <c r="A255" s="446" t="s">
        <v>130</v>
      </c>
      <c r="B255" s="547"/>
      <c r="C255" s="307"/>
      <c r="D255" s="447">
        <f>D247+D248-D254</f>
        <v>0</v>
      </c>
      <c r="E255" s="1564" t="s">
        <v>295</v>
      </c>
      <c r="G255" s="1584"/>
      <c r="H255" s="1584"/>
      <c r="K255" s="162"/>
    </row>
    <row r="256" spans="1:16" ht="15.95" customHeight="1" thickBot="1" x14ac:dyDescent="0.3">
      <c r="E256" s="1547"/>
      <c r="G256" s="1584"/>
      <c r="H256" s="1584"/>
      <c r="K256" s="162"/>
    </row>
    <row r="257" spans="1:11" ht="15.95" customHeight="1" thickBot="1" x14ac:dyDescent="0.3">
      <c r="A257" s="172" t="s">
        <v>260</v>
      </c>
      <c r="B257" s="173"/>
      <c r="C257" s="173"/>
      <c r="D257" s="202"/>
      <c r="E257" s="173"/>
      <c r="F257" s="173"/>
      <c r="G257" s="205"/>
      <c r="H257" s="205"/>
      <c r="I257" s="1545"/>
      <c r="J257" s="191">
        <f>J242-D248</f>
        <v>0</v>
      </c>
      <c r="K257" s="162"/>
    </row>
    <row r="258" spans="1:11" ht="15.95" customHeight="1" x14ac:dyDescent="0.25">
      <c r="A258" s="51" t="s">
        <v>163</v>
      </c>
      <c r="B258" s="51"/>
      <c r="C258" s="1583"/>
      <c r="D258" s="1579"/>
      <c r="E258" s="11"/>
      <c r="J258" s="10"/>
      <c r="K258" s="162"/>
    </row>
    <row r="259" spans="1:11" ht="15.95" customHeight="1" x14ac:dyDescent="0.25">
      <c r="E259" s="1547"/>
      <c r="G259" s="1584"/>
      <c r="H259" s="1584"/>
      <c r="K259" s="162"/>
    </row>
    <row r="260" spans="1:11" ht="15.95" customHeight="1" thickBot="1" x14ac:dyDescent="0.3">
      <c r="A260" s="258" t="s">
        <v>221</v>
      </c>
      <c r="B260" s="258"/>
      <c r="K260" s="162"/>
    </row>
    <row r="261" spans="1:11" ht="15.95" customHeight="1" thickBot="1" x14ac:dyDescent="0.3">
      <c r="A261" s="319" t="s">
        <v>213</v>
      </c>
      <c r="B261" s="318"/>
      <c r="C261" s="318"/>
      <c r="D261" s="33">
        <f>D83</f>
        <v>605.51</v>
      </c>
      <c r="E261" s="1548" t="s">
        <v>235</v>
      </c>
      <c r="G261" s="151" t="s">
        <v>232</v>
      </c>
      <c r="H261" s="151"/>
      <c r="K261" s="162"/>
    </row>
    <row r="262" spans="1:11" ht="15.95" customHeight="1" x14ac:dyDescent="0.25">
      <c r="A262" s="317" t="s">
        <v>112</v>
      </c>
      <c r="B262" s="548"/>
      <c r="C262" s="316"/>
      <c r="D262" s="58">
        <f>D206</f>
        <v>50.85</v>
      </c>
      <c r="E262" s="1548" t="s">
        <v>235</v>
      </c>
      <c r="G262" s="151" t="s">
        <v>151</v>
      </c>
      <c r="H262" s="151"/>
      <c r="K262" s="162"/>
    </row>
    <row r="263" spans="1:11" ht="15.95" customHeight="1" thickBot="1" x14ac:dyDescent="0.3">
      <c r="A263" s="315" t="s">
        <v>113</v>
      </c>
      <c r="B263" s="549"/>
      <c r="C263" s="314"/>
      <c r="D263" s="257">
        <f>D111</f>
        <v>297.21999999999997</v>
      </c>
      <c r="E263" s="1548" t="s">
        <v>235</v>
      </c>
      <c r="G263" s="151" t="s">
        <v>232</v>
      </c>
      <c r="H263" s="151"/>
      <c r="K263" s="162"/>
    </row>
    <row r="264" spans="1:11" ht="15.95" customHeight="1" thickBot="1" x14ac:dyDescent="0.3">
      <c r="A264" s="1549" t="s">
        <v>212</v>
      </c>
      <c r="B264" s="1550"/>
      <c r="C264" s="1578"/>
      <c r="D264" s="73" t="s">
        <v>71</v>
      </c>
      <c r="E264" s="73" t="s">
        <v>81</v>
      </c>
      <c r="K264" s="162"/>
    </row>
    <row r="265" spans="1:11" ht="15.95" customHeight="1" x14ac:dyDescent="0.25">
      <c r="A265" s="2486" t="s">
        <v>785</v>
      </c>
      <c r="B265" s="2487"/>
      <c r="C265" s="2488"/>
      <c r="D265" s="233">
        <v>525.04</v>
      </c>
      <c r="E265" s="395" t="s">
        <v>786</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525.04</v>
      </c>
      <c r="E269" s="1547"/>
      <c r="K269" s="162"/>
    </row>
    <row r="270" spans="1:11" ht="15.95" customHeight="1" thickBot="1" x14ac:dyDescent="0.35">
      <c r="A270" s="440" t="s">
        <v>236</v>
      </c>
      <c r="B270" s="551"/>
      <c r="C270" s="312"/>
      <c r="D270" s="445">
        <f>D261+D262+D263-D269</f>
        <v>428.53999999999996</v>
      </c>
      <c r="E270" s="1564" t="s">
        <v>298</v>
      </c>
      <c r="G270" s="1584"/>
      <c r="H270" s="1584"/>
      <c r="K270" s="162"/>
    </row>
    <row r="271" spans="1:11" ht="15.95" customHeight="1" thickBot="1" x14ac:dyDescent="0.3">
      <c r="E271" s="1547"/>
      <c r="G271" s="1584"/>
      <c r="H271" s="1584"/>
      <c r="K271" s="162"/>
    </row>
    <row r="272" spans="1:11" ht="15.95" customHeight="1" thickBot="1" x14ac:dyDescent="0.3">
      <c r="A272" s="322" t="s">
        <v>204</v>
      </c>
      <c r="B272" s="552"/>
      <c r="C272" s="1545"/>
      <c r="D272" s="1545"/>
      <c r="E272" s="1545"/>
      <c r="F272" s="1545"/>
      <c r="G272" s="1545"/>
      <c r="H272" s="1545"/>
      <c r="I272" s="1546"/>
      <c r="J272" s="381">
        <f>D158+D187+D239+D269+D254</f>
        <v>1061.94</v>
      </c>
      <c r="K272" s="162"/>
    </row>
    <row r="273" spans="1:22" ht="15.95" customHeight="1" thickBot="1" x14ac:dyDescent="0.3">
      <c r="G273" s="151"/>
      <c r="H273" s="151"/>
      <c r="K273" s="162"/>
    </row>
    <row r="274" spans="1:22" ht="16.5" thickBot="1" x14ac:dyDescent="0.3">
      <c r="A274" s="322" t="s">
        <v>205</v>
      </c>
      <c r="B274" s="552"/>
      <c r="C274" s="1545"/>
      <c r="D274" s="1545"/>
      <c r="E274" s="1545"/>
      <c r="F274" s="1545"/>
      <c r="G274" s="1545"/>
      <c r="H274" s="1545"/>
      <c r="I274" s="1546"/>
      <c r="J274" s="383">
        <f>K75+E112-J272</f>
        <v>1250.3599999999997</v>
      </c>
      <c r="K274" s="302"/>
      <c r="L274" s="377"/>
      <c r="M274" s="1548" t="s">
        <v>202</v>
      </c>
      <c r="U274" s="382" t="s">
        <v>206</v>
      </c>
      <c r="V274" s="303" t="s">
        <v>83</v>
      </c>
    </row>
    <row r="308" spans="3:5" x14ac:dyDescent="0.25">
      <c r="C308" s="1579"/>
      <c r="D308" s="1579"/>
      <c r="E308" s="1579"/>
    </row>
    <row r="309" spans="3:5" x14ac:dyDescent="0.25">
      <c r="C309" s="1579"/>
      <c r="D309" s="1579"/>
      <c r="E309" s="1579"/>
    </row>
    <row r="310" spans="3:5" x14ac:dyDescent="0.25">
      <c r="C310" s="1579"/>
      <c r="D310" s="1579"/>
      <c r="E310" s="1579"/>
    </row>
    <row r="311" spans="3:5" x14ac:dyDescent="0.25">
      <c r="C311" s="1579"/>
      <c r="D311" s="1579"/>
      <c r="E311" s="1579"/>
    </row>
    <row r="312" spans="3:5" x14ac:dyDescent="0.25">
      <c r="C312" s="1579"/>
      <c r="D312" s="1579"/>
      <c r="E312" s="1579"/>
    </row>
    <row r="313" spans="3:5" x14ac:dyDescent="0.25">
      <c r="C313" s="1579"/>
      <c r="D313" s="1579"/>
      <c r="E313" s="1579"/>
    </row>
  </sheetData>
  <sheetProtection sheet="1"/>
  <mergeCells count="142">
    <mergeCell ref="B3:K3"/>
    <mergeCell ref="B4:K4"/>
    <mergeCell ref="B5:K5"/>
    <mergeCell ref="C9:E9"/>
    <mergeCell ref="J54:K54"/>
    <mergeCell ref="C56:E56"/>
    <mergeCell ref="A82:B82"/>
    <mergeCell ref="G82:K82"/>
    <mergeCell ref="A83:B83"/>
    <mergeCell ref="G83:K83"/>
    <mergeCell ref="A84:B84"/>
    <mergeCell ref="G84:K84"/>
    <mergeCell ref="G62:J62"/>
    <mergeCell ref="A79:B79"/>
    <mergeCell ref="G79:K79"/>
    <mergeCell ref="A80:B80"/>
    <mergeCell ref="G80:K80"/>
    <mergeCell ref="A81:B81"/>
    <mergeCell ref="G81:K81"/>
    <mergeCell ref="A93:B93"/>
    <mergeCell ref="A94:B94"/>
    <mergeCell ref="A95:B95"/>
    <mergeCell ref="A96:B96"/>
    <mergeCell ref="A97:B97"/>
    <mergeCell ref="A98:B98"/>
    <mergeCell ref="A85:B85"/>
    <mergeCell ref="G85:K85"/>
    <mergeCell ref="A86:B86"/>
    <mergeCell ref="G86:K86"/>
    <mergeCell ref="A88:J88"/>
    <mergeCell ref="A92:B92"/>
    <mergeCell ref="A104:B104"/>
    <mergeCell ref="G104:H104"/>
    <mergeCell ref="A105:B105"/>
    <mergeCell ref="G105:H105"/>
    <mergeCell ref="A106:B106"/>
    <mergeCell ref="G106:H106"/>
    <mergeCell ref="A99:B99"/>
    <mergeCell ref="A100:B100"/>
    <mergeCell ref="A101:B101"/>
    <mergeCell ref="A102:B102"/>
    <mergeCell ref="G102:H102"/>
    <mergeCell ref="A103:B103"/>
    <mergeCell ref="G103:H103"/>
    <mergeCell ref="A119:J119"/>
    <mergeCell ref="A125:B125"/>
    <mergeCell ref="G125:K125"/>
    <mergeCell ref="A126:B126"/>
    <mergeCell ref="G126:K126"/>
    <mergeCell ref="A127:B127"/>
    <mergeCell ref="G127:K127"/>
    <mergeCell ref="A107:B107"/>
    <mergeCell ref="A108:B108"/>
    <mergeCell ref="E111:K111"/>
    <mergeCell ref="G112:J112"/>
    <mergeCell ref="A114:J114"/>
    <mergeCell ref="J116:K116"/>
    <mergeCell ref="A131:B131"/>
    <mergeCell ref="G131:K131"/>
    <mergeCell ref="A132:B132"/>
    <mergeCell ref="G132:K132"/>
    <mergeCell ref="A133:B133"/>
    <mergeCell ref="G133:K133"/>
    <mergeCell ref="A128:B128"/>
    <mergeCell ref="G128:K128"/>
    <mergeCell ref="A129:B129"/>
    <mergeCell ref="G129:K129"/>
    <mergeCell ref="A130:B130"/>
    <mergeCell ref="G130:K130"/>
    <mergeCell ref="G137:K137"/>
    <mergeCell ref="G138:K138"/>
    <mergeCell ref="G139:K139"/>
    <mergeCell ref="G140:K140"/>
    <mergeCell ref="G141:K141"/>
    <mergeCell ref="A142:B142"/>
    <mergeCell ref="G142:K142"/>
    <mergeCell ref="A134:B134"/>
    <mergeCell ref="G134:K134"/>
    <mergeCell ref="A135:B135"/>
    <mergeCell ref="G135:K135"/>
    <mergeCell ref="A136:B136"/>
    <mergeCell ref="G136:K136"/>
    <mergeCell ref="G146:K146"/>
    <mergeCell ref="G147:K147"/>
    <mergeCell ref="G148:K148"/>
    <mergeCell ref="A149:B149"/>
    <mergeCell ref="G149:K149"/>
    <mergeCell ref="A150:B150"/>
    <mergeCell ref="G150:K150"/>
    <mergeCell ref="A143:B143"/>
    <mergeCell ref="G143:K143"/>
    <mergeCell ref="A144:B144"/>
    <mergeCell ref="G144:K144"/>
    <mergeCell ref="A145:B145"/>
    <mergeCell ref="G145:K145"/>
    <mergeCell ref="A154:B154"/>
    <mergeCell ref="G154:K154"/>
    <mergeCell ref="A155:B155"/>
    <mergeCell ref="G155:K155"/>
    <mergeCell ref="A156:B156"/>
    <mergeCell ref="G156:K156"/>
    <mergeCell ref="A151:B151"/>
    <mergeCell ref="G151:K151"/>
    <mergeCell ref="A152:B152"/>
    <mergeCell ref="G152:K152"/>
    <mergeCell ref="A153:B153"/>
    <mergeCell ref="G153:K153"/>
    <mergeCell ref="A183:B183"/>
    <mergeCell ref="A184:B184"/>
    <mergeCell ref="A185:B185"/>
    <mergeCell ref="A186:B186"/>
    <mergeCell ref="H193:I193"/>
    <mergeCell ref="H212:I212"/>
    <mergeCell ref="A157:B157"/>
    <mergeCell ref="G157:K157"/>
    <mergeCell ref="H164:I164"/>
    <mergeCell ref="J172:K172"/>
    <mergeCell ref="A181:B181"/>
    <mergeCell ref="A182:B182"/>
    <mergeCell ref="A234:C234"/>
    <mergeCell ref="A235:C235"/>
    <mergeCell ref="A236:C236"/>
    <mergeCell ref="A237:C237"/>
    <mergeCell ref="A238:C238"/>
    <mergeCell ref="A239:C239"/>
    <mergeCell ref="J220:K220"/>
    <mergeCell ref="A229:C229"/>
    <mergeCell ref="A230:C230"/>
    <mergeCell ref="A231:C231"/>
    <mergeCell ref="A232:C232"/>
    <mergeCell ref="A233:C233"/>
    <mergeCell ref="A253:C253"/>
    <mergeCell ref="A265:C265"/>
    <mergeCell ref="A266:C266"/>
    <mergeCell ref="A267:C267"/>
    <mergeCell ref="A268:C268"/>
    <mergeCell ref="A240:C240"/>
    <mergeCell ref="A243:L243"/>
    <mergeCell ref="A244:K244"/>
    <mergeCell ref="A250:C250"/>
    <mergeCell ref="A251:C251"/>
    <mergeCell ref="A252:C252"/>
  </mergeCells>
  <pageMargins left="0.25" right="0.25" top="0.25" bottom="0.25" header="0.25" footer="0.25"/>
  <pageSetup scale="6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4B4C-F883-4B03-90C9-4B834ED9BD06}">
  <sheetPr>
    <pageSetUpPr fitToPage="1"/>
  </sheetPr>
  <dimension ref="A1:V313"/>
  <sheetViews>
    <sheetView zoomScaleNormal="100" workbookViewId="0">
      <selection activeCell="G147" sqref="G147:K147"/>
    </sheetView>
  </sheetViews>
  <sheetFormatPr defaultRowHeight="15" x14ac:dyDescent="0.25"/>
  <cols>
    <col min="1" max="5" width="10.7109375" style="1592" customWidth="1"/>
    <col min="6" max="6" width="0.85546875" style="1592" customWidth="1"/>
    <col min="7" max="11" width="10.7109375" style="1592" customWidth="1"/>
    <col min="12" max="12" width="5.7109375" style="1592" customWidth="1"/>
    <col min="13" max="16" width="10.7109375" style="1592" customWidth="1"/>
    <col min="17" max="16384" width="9.140625" style="1592"/>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Nov</v>
      </c>
      <c r="D9" s="2588"/>
      <c r="E9" s="2588"/>
      <c r="F9" s="18"/>
      <c r="G9" s="168">
        <v>2019</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43784</v>
      </c>
      <c r="E11" s="173"/>
      <c r="F11" s="173"/>
      <c r="G11" s="492"/>
      <c r="H11" s="492"/>
      <c r="I11" s="1600" t="s">
        <v>203</v>
      </c>
      <c r="J11" s="174">
        <f>K60</f>
        <v>1250.06</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590"/>
      <c r="J13" s="174">
        <f>J11-E12</f>
        <v>1250.06</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473.5</v>
      </c>
      <c r="E15" s="181"/>
      <c r="F15" s="177"/>
      <c r="G15" s="182"/>
      <c r="H15" s="182"/>
      <c r="I15" s="177"/>
      <c r="J15" s="177"/>
      <c r="K15" s="183"/>
    </row>
    <row r="16" spans="1:11" ht="15.75" thickBot="1" x14ac:dyDescent="0.3">
      <c r="A16" s="184" t="s">
        <v>98</v>
      </c>
      <c r="B16" s="197"/>
      <c r="C16" s="177"/>
      <c r="D16" s="185">
        <f>D111</f>
        <v>132.07000000000002</v>
      </c>
      <c r="E16" s="181"/>
      <c r="F16" s="177"/>
      <c r="G16" s="182"/>
      <c r="H16" s="182"/>
      <c r="I16" s="177"/>
      <c r="J16" s="177"/>
      <c r="K16" s="183"/>
    </row>
    <row r="17" spans="1:11" ht="16.5" thickBot="1" x14ac:dyDescent="0.3">
      <c r="A17" s="188" t="s">
        <v>218</v>
      </c>
      <c r="B17" s="189"/>
      <c r="C17" s="189"/>
      <c r="D17" s="190" t="s">
        <v>85</v>
      </c>
      <c r="E17" s="191">
        <f>E112</f>
        <v>605.56999999999994</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108.85</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330.98</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439.83000000000004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589"/>
      <c r="J27" s="191">
        <f>J13+E17-E25</f>
        <v>1415.7999999999997</v>
      </c>
      <c r="K27" s="183"/>
    </row>
    <row r="28" spans="1:11" ht="16.5" thickBot="1" x14ac:dyDescent="0.3">
      <c r="J28" s="201"/>
      <c r="K28" s="183"/>
    </row>
    <row r="29" spans="1:11" ht="16.5" thickBot="1" x14ac:dyDescent="0.3">
      <c r="A29" s="478" t="s">
        <v>252</v>
      </c>
      <c r="B29" s="511"/>
      <c r="C29" s="477"/>
      <c r="D29" s="500"/>
      <c r="E29" s="499">
        <f>D206</f>
        <v>79.08</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614"/>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821.82</v>
      </c>
      <c r="E34" s="411">
        <f>D165</f>
        <v>935</v>
      </c>
      <c r="G34" s="613">
        <f>C34-E34</f>
        <v>0</v>
      </c>
      <c r="H34" s="614">
        <f>E34/C34</f>
        <v>1</v>
      </c>
      <c r="I34" s="612" t="s">
        <v>810</v>
      </c>
    </row>
    <row r="35" spans="1:11" x14ac:dyDescent="0.25">
      <c r="A35" s="306" t="s">
        <v>56</v>
      </c>
      <c r="B35" s="514"/>
      <c r="C35" s="79">
        <v>700</v>
      </c>
      <c r="D35" s="398">
        <f>D81</f>
        <v>0</v>
      </c>
      <c r="E35" s="412">
        <f>D194</f>
        <v>172.09</v>
      </c>
      <c r="G35" s="615">
        <f>C35-E35</f>
        <v>527.91</v>
      </c>
      <c r="H35" s="614">
        <f>E35/C35</f>
        <v>0.24584285714285714</v>
      </c>
      <c r="I35" s="612" t="s">
        <v>811</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821.82</v>
      </c>
      <c r="E37" s="410">
        <f>SUM(E34:E36)</f>
        <v>1107.0899999999999</v>
      </c>
      <c r="G37" s="43">
        <f>C37-E37</f>
        <v>777.91000000000008</v>
      </c>
      <c r="H37" s="11"/>
      <c r="I37" s="612"/>
    </row>
    <row r="38" spans="1:11" ht="5.0999999999999996" customHeight="1" thickBot="1" x14ac:dyDescent="0.35">
      <c r="A38" s="1604"/>
      <c r="B38" s="1604"/>
      <c r="E38" s="1614"/>
      <c r="G38" s="151"/>
      <c r="H38" s="151"/>
    </row>
    <row r="39" spans="1:11" ht="15.75" thickBot="1" x14ac:dyDescent="0.3">
      <c r="A39" s="421" t="s">
        <v>82</v>
      </c>
      <c r="B39" s="517"/>
      <c r="C39" s="422"/>
      <c r="D39" s="418" t="s">
        <v>126</v>
      </c>
      <c r="E39" s="155" t="s">
        <v>127</v>
      </c>
    </row>
    <row r="40" spans="1:11" x14ac:dyDescent="0.25">
      <c r="A40" s="423" t="s">
        <v>214</v>
      </c>
      <c r="B40" s="518"/>
      <c r="C40" s="424"/>
      <c r="D40" s="419">
        <f>D83</f>
        <v>428.54</v>
      </c>
      <c r="E40" s="61">
        <f>D270</f>
        <v>308.71000000000004</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428.54</v>
      </c>
      <c r="E43" s="33">
        <f>SUM(E40:E42)</f>
        <v>308.71000000000004</v>
      </c>
      <c r="K43" s="183"/>
    </row>
    <row r="44" spans="1:11" ht="15.75" thickBot="1" x14ac:dyDescent="0.3">
      <c r="A44" s="1597"/>
      <c r="B44" s="1597"/>
      <c r="C44" s="10"/>
      <c r="D44" s="10"/>
      <c r="E44" s="11"/>
      <c r="K44" s="183"/>
    </row>
    <row r="45" spans="1:11" ht="16.5" thickBot="1" x14ac:dyDescent="0.3">
      <c r="A45" s="487" t="s">
        <v>131</v>
      </c>
      <c r="B45" s="522"/>
      <c r="C45" s="488"/>
      <c r="D45" s="1605"/>
      <c r="E45" s="1605"/>
      <c r="F45" s="490"/>
      <c r="G45" s="1606"/>
      <c r="H45" s="1606"/>
      <c r="I45" s="362" t="s">
        <v>200</v>
      </c>
      <c r="J45" s="361" t="s">
        <v>199</v>
      </c>
      <c r="K45" s="183"/>
    </row>
    <row r="46" spans="1:11" ht="15.75" thickBot="1" x14ac:dyDescent="0.3">
      <c r="A46" s="197"/>
      <c r="B46" s="197"/>
      <c r="C46" s="177"/>
      <c r="F46" s="177"/>
      <c r="G46" s="196"/>
      <c r="H46" s="196"/>
      <c r="I46" s="198">
        <f>C37+E43</f>
        <v>2193.71</v>
      </c>
      <c r="J46" s="199">
        <f>E37+E43</f>
        <v>1415.8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590"/>
      <c r="J49" s="191">
        <f>J257</f>
        <v>-1.5631940186722204E-13</v>
      </c>
      <c r="K49" s="203"/>
    </row>
    <row r="50" spans="1:14" x14ac:dyDescent="0.25">
      <c r="A50" s="51" t="s">
        <v>162</v>
      </c>
      <c r="B50" s="51"/>
      <c r="C50" s="1610"/>
      <c r="D50" s="1614"/>
      <c r="E50" s="11"/>
    </row>
    <row r="54" spans="1:14" ht="18.75" x14ac:dyDescent="0.3">
      <c r="E54" s="380" t="s">
        <v>144</v>
      </c>
      <c r="I54" s="18"/>
      <c r="J54" s="2519" t="s">
        <v>556</v>
      </c>
      <c r="K54" s="2519"/>
    </row>
    <row r="55" spans="1:14" x14ac:dyDescent="0.25">
      <c r="A55" s="1013"/>
      <c r="B55" s="1013"/>
      <c r="C55" s="11"/>
      <c r="D55" s="1614"/>
      <c r="E55" s="1614"/>
      <c r="J55" s="1614"/>
    </row>
    <row r="56" spans="1:14" ht="19.5" thickBot="1" x14ac:dyDescent="0.35">
      <c r="A56" s="164" t="s">
        <v>59</v>
      </c>
      <c r="B56" s="164"/>
      <c r="C56" s="2589" t="s">
        <v>793</v>
      </c>
      <c r="D56" s="2589"/>
      <c r="E56" s="2589"/>
      <c r="F56" s="18"/>
      <c r="G56" s="168">
        <v>2019</v>
      </c>
      <c r="H56" s="168"/>
      <c r="J56" s="1614"/>
    </row>
    <row r="57" spans="1:14" x14ac:dyDescent="0.25">
      <c r="J57" s="1614"/>
    </row>
    <row r="58" spans="1:14" ht="12" customHeight="1" x14ac:dyDescent="0.25">
      <c r="A58" s="258" t="s">
        <v>64</v>
      </c>
      <c r="B58" s="258"/>
      <c r="C58" s="11"/>
      <c r="D58" s="1614"/>
      <c r="E58" s="1614"/>
      <c r="J58" s="1614"/>
    </row>
    <row r="59" spans="1:14" ht="8.1" customHeight="1" thickBot="1" x14ac:dyDescent="0.35">
      <c r="A59" s="1604"/>
      <c r="B59" s="1604"/>
      <c r="C59" s="11"/>
      <c r="D59" s="1614"/>
      <c r="E59" s="1614"/>
      <c r="J59" s="1614"/>
    </row>
    <row r="60" spans="1:14" ht="15.75" thickBot="1" x14ac:dyDescent="0.3">
      <c r="A60" s="1598" t="s">
        <v>198</v>
      </c>
      <c r="B60" s="1599"/>
      <c r="C60" s="1589"/>
      <c r="D60" s="359">
        <v>43784</v>
      </c>
      <c r="E60" s="358"/>
      <c r="F60" s="1589"/>
      <c r="G60" s="1589"/>
      <c r="H60" s="1589"/>
      <c r="I60" s="1589"/>
      <c r="J60" s="357" t="s">
        <v>203</v>
      </c>
      <c r="K60" s="356">
        <v>1250.06</v>
      </c>
    </row>
    <row r="61" spans="1:14" ht="8.1" customHeight="1" thickBot="1" x14ac:dyDescent="0.3">
      <c r="K61" s="162"/>
    </row>
    <row r="62" spans="1:14" ht="20.100000000000001" customHeight="1" thickBot="1" x14ac:dyDescent="0.3">
      <c r="A62" s="1595" t="s">
        <v>169</v>
      </c>
      <c r="B62" s="1596"/>
      <c r="C62" s="1596"/>
      <c r="D62" s="73" t="s">
        <v>17</v>
      </c>
      <c r="E62" s="207" t="s">
        <v>99</v>
      </c>
      <c r="G62" s="2584" t="s">
        <v>554</v>
      </c>
      <c r="H62" s="2585"/>
      <c r="I62" s="2585"/>
      <c r="J62" s="2586"/>
      <c r="K62" s="162"/>
    </row>
    <row r="63" spans="1:14" ht="15.75" customHeight="1" thickBot="1" x14ac:dyDescent="0.3">
      <c r="A63" s="2486"/>
      <c r="B63" s="2487"/>
      <c r="C63" s="2488"/>
      <c r="D63" s="233"/>
      <c r="E63" s="355"/>
      <c r="G63" s="1595" t="s">
        <v>63</v>
      </c>
      <c r="H63" s="1596"/>
      <c r="I63" s="558" t="s">
        <v>17</v>
      </c>
      <c r="J63" s="271" t="s">
        <v>61</v>
      </c>
      <c r="K63" s="162"/>
      <c r="N63" s="1601"/>
    </row>
    <row r="64" spans="1:14" x14ac:dyDescent="0.25">
      <c r="A64" s="2489"/>
      <c r="B64" s="2490"/>
      <c r="C64" s="2491"/>
      <c r="D64" s="211"/>
      <c r="E64" s="354"/>
      <c r="G64" s="2486" t="s">
        <v>796</v>
      </c>
      <c r="H64" s="2488"/>
      <c r="I64" s="228">
        <v>11.95</v>
      </c>
      <c r="J64" s="231" t="s">
        <v>794</v>
      </c>
      <c r="K64" s="162"/>
    </row>
    <row r="65" spans="1:11" x14ac:dyDescent="0.25">
      <c r="A65" s="2489"/>
      <c r="B65" s="2490"/>
      <c r="C65" s="2491"/>
      <c r="D65" s="211"/>
      <c r="E65" s="354"/>
      <c r="G65" s="2489" t="s">
        <v>795</v>
      </c>
      <c r="H65" s="2491"/>
      <c r="I65" s="227">
        <v>12.94</v>
      </c>
      <c r="J65" s="226" t="s">
        <v>797</v>
      </c>
      <c r="K65" s="162"/>
    </row>
    <row r="66" spans="1:11" x14ac:dyDescent="0.25">
      <c r="A66" s="2489"/>
      <c r="B66" s="2490"/>
      <c r="C66" s="2491"/>
      <c r="D66" s="211"/>
      <c r="E66" s="354"/>
      <c r="G66" s="2489" t="s">
        <v>798</v>
      </c>
      <c r="H66" s="2491"/>
      <c r="I66" s="227">
        <v>15.9</v>
      </c>
      <c r="J66" s="226" t="s">
        <v>799</v>
      </c>
      <c r="K66" s="162"/>
    </row>
    <row r="67" spans="1:11" x14ac:dyDescent="0.25">
      <c r="A67" s="2489"/>
      <c r="B67" s="2490"/>
      <c r="C67" s="2491"/>
      <c r="D67" s="211"/>
      <c r="E67" s="354"/>
      <c r="G67" s="2489" t="s">
        <v>774</v>
      </c>
      <c r="H67" s="2491"/>
      <c r="I67" s="227">
        <v>26.5</v>
      </c>
      <c r="J67" s="226" t="s">
        <v>800</v>
      </c>
      <c r="K67" s="162"/>
    </row>
    <row r="68" spans="1:11" x14ac:dyDescent="0.25">
      <c r="A68" s="2489"/>
      <c r="B68" s="2490"/>
      <c r="C68" s="2491"/>
      <c r="D68" s="211"/>
      <c r="E68" s="354"/>
      <c r="G68" s="2489" t="s">
        <v>802</v>
      </c>
      <c r="H68" s="2491"/>
      <c r="I68" s="227">
        <v>525.04</v>
      </c>
      <c r="J68" s="226" t="s">
        <v>801</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588" t="s">
        <v>196</v>
      </c>
      <c r="B75" s="1589"/>
      <c r="C75" s="1589"/>
      <c r="D75" s="1589"/>
      <c r="E75" s="351"/>
      <c r="F75" s="1589"/>
      <c r="G75" s="1589"/>
      <c r="H75" s="1589"/>
      <c r="I75" s="1589"/>
      <c r="J75" s="1590"/>
      <c r="K75" s="33">
        <f>K60-D73</f>
        <v>1250.06</v>
      </c>
    </row>
    <row r="76" spans="1:11" ht="8.1" customHeight="1" x14ac:dyDescent="0.25">
      <c r="E76" s="1614"/>
      <c r="K76" s="162"/>
    </row>
    <row r="77" spans="1:11" ht="12" customHeight="1" x14ac:dyDescent="0.25">
      <c r="A77" s="258" t="s">
        <v>763</v>
      </c>
      <c r="E77" s="1614"/>
      <c r="K77" s="162"/>
    </row>
    <row r="78" spans="1:11" ht="8.1" customHeight="1" thickBot="1" x14ac:dyDescent="0.3">
      <c r="E78" s="1614"/>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821.82</v>
      </c>
      <c r="E80" s="561">
        <f>C80-D80</f>
        <v>113.17999999999995</v>
      </c>
      <c r="F80" s="1614"/>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428.54</v>
      </c>
      <c r="D83" s="415">
        <v>428.54</v>
      </c>
      <c r="E83" s="59" t="s">
        <v>229</v>
      </c>
      <c r="G83" s="2495"/>
      <c r="H83" s="2495"/>
      <c r="I83" s="2495"/>
      <c r="J83" s="2495"/>
      <c r="K83" s="2495"/>
    </row>
    <row r="84" spans="1:11" ht="15" customHeight="1" x14ac:dyDescent="0.25">
      <c r="A84" s="2565" t="s">
        <v>122</v>
      </c>
      <c r="B84" s="2566"/>
      <c r="C84" s="414">
        <f>D84</f>
        <v>0</v>
      </c>
      <c r="D84" s="415"/>
      <c r="E84" s="59" t="s">
        <v>229</v>
      </c>
      <c r="F84" s="1614"/>
      <c r="G84" s="2495"/>
      <c r="H84" s="2495"/>
      <c r="I84" s="2495"/>
      <c r="J84" s="2495"/>
      <c r="K84" s="2495"/>
    </row>
    <row r="85" spans="1:11" ht="15" customHeight="1" thickBot="1" x14ac:dyDescent="0.3">
      <c r="A85" s="2567" t="s">
        <v>149</v>
      </c>
      <c r="B85" s="2568"/>
      <c r="C85" s="414">
        <f>D85</f>
        <v>0</v>
      </c>
      <c r="D85" s="416"/>
      <c r="E85" s="59" t="s">
        <v>229</v>
      </c>
      <c r="F85" s="1614"/>
      <c r="G85" s="2495"/>
      <c r="H85" s="2495"/>
      <c r="I85" s="2495"/>
      <c r="J85" s="2495"/>
      <c r="K85" s="2495"/>
    </row>
    <row r="86" spans="1:11" ht="15" customHeight="1" thickBot="1" x14ac:dyDescent="0.3">
      <c r="A86" s="2569" t="s">
        <v>228</v>
      </c>
      <c r="B86" s="2570"/>
      <c r="C86" s="156">
        <f>C80+C81+C82+C83+C84+C85</f>
        <v>2313.54</v>
      </c>
      <c r="D86" s="33">
        <f>SUM(D80:D85)</f>
        <v>1250.3600000000001</v>
      </c>
      <c r="E86" s="11"/>
      <c r="G86" s="2571"/>
      <c r="H86" s="2571"/>
      <c r="I86" s="2571"/>
      <c r="J86" s="2571"/>
      <c r="K86" s="2571"/>
    </row>
    <row r="87" spans="1:11" ht="5.0999999999999996" customHeight="1" thickBot="1" x14ac:dyDescent="0.3">
      <c r="E87" s="1614"/>
      <c r="K87" s="162"/>
    </row>
    <row r="88" spans="1:11" ht="15" customHeight="1" thickBot="1" x14ac:dyDescent="0.3">
      <c r="A88" s="2558" t="s">
        <v>761</v>
      </c>
      <c r="B88" s="2559"/>
      <c r="C88" s="2559"/>
      <c r="D88" s="2559"/>
      <c r="E88" s="2559"/>
      <c r="F88" s="2559"/>
      <c r="G88" s="2559"/>
      <c r="H88" s="2559"/>
      <c r="I88" s="2559"/>
      <c r="J88" s="2560"/>
      <c r="K88" s="33">
        <f>K75-D86</f>
        <v>-0.3000000000001819</v>
      </c>
    </row>
    <row r="89" spans="1:11" ht="8.1" customHeight="1" x14ac:dyDescent="0.25">
      <c r="E89" s="1614"/>
      <c r="K89" s="162"/>
    </row>
    <row r="90" spans="1:11" ht="12" customHeight="1" x14ac:dyDescent="0.25">
      <c r="A90" s="258" t="s">
        <v>65</v>
      </c>
      <c r="B90" s="258"/>
      <c r="C90" s="160"/>
      <c r="D90" s="1614"/>
      <c r="E90" s="1614"/>
      <c r="K90" s="162"/>
    </row>
    <row r="91" spans="1:11" ht="8.1" customHeight="1" thickBot="1" x14ac:dyDescent="0.35">
      <c r="A91" s="1604"/>
      <c r="B91" s="1604"/>
      <c r="C91" s="24"/>
      <c r="D91" s="1614"/>
      <c r="E91" s="1614"/>
      <c r="K91" s="162"/>
    </row>
    <row r="92" spans="1:11" ht="15.75" thickBot="1" x14ac:dyDescent="0.3">
      <c r="A92" s="2561" t="s">
        <v>4</v>
      </c>
      <c r="B92" s="2562"/>
      <c r="C92" s="999" t="s">
        <v>100</v>
      </c>
      <c r="D92" s="1000" t="s">
        <v>49</v>
      </c>
      <c r="E92" s="1001" t="s">
        <v>16</v>
      </c>
      <c r="K92" s="162"/>
    </row>
    <row r="93" spans="1:11" x14ac:dyDescent="0.25">
      <c r="A93" s="2563" t="s">
        <v>5</v>
      </c>
      <c r="B93" s="2564"/>
      <c r="C93" s="233">
        <v>34.49</v>
      </c>
      <c r="D93" s="233">
        <v>0</v>
      </c>
      <c r="E93" s="34">
        <f t="shared" ref="E93:E107" si="0">SUM(C93:D93)</f>
        <v>34.49</v>
      </c>
      <c r="K93" s="162"/>
    </row>
    <row r="94" spans="1:11" x14ac:dyDescent="0.25">
      <c r="A94" s="2549" t="s">
        <v>536</v>
      </c>
      <c r="B94" s="2550"/>
      <c r="C94" s="211">
        <v>6.89</v>
      </c>
      <c r="D94" s="211">
        <v>43.05</v>
      </c>
      <c r="E94" s="34">
        <f t="shared" si="0"/>
        <v>49.94</v>
      </c>
      <c r="K94" s="162"/>
    </row>
    <row r="95" spans="1:11" x14ac:dyDescent="0.25">
      <c r="A95" s="2549" t="s">
        <v>490</v>
      </c>
      <c r="B95" s="2550"/>
      <c r="C95" s="211">
        <v>18.760000000000002</v>
      </c>
      <c r="D95" s="211">
        <v>1.62</v>
      </c>
      <c r="E95" s="34">
        <f t="shared" si="0"/>
        <v>20.380000000000003</v>
      </c>
      <c r="K95" s="162"/>
    </row>
    <row r="96" spans="1:11" x14ac:dyDescent="0.25">
      <c r="A96" s="2549" t="s">
        <v>8</v>
      </c>
      <c r="B96" s="2550"/>
      <c r="C96" s="211">
        <v>29.99</v>
      </c>
      <c r="D96" s="211">
        <v>9.66</v>
      </c>
      <c r="E96" s="34">
        <f t="shared" si="0"/>
        <v>39.65</v>
      </c>
      <c r="K96" s="162"/>
    </row>
    <row r="97" spans="1:11" x14ac:dyDescent="0.25">
      <c r="A97" s="2549" t="s">
        <v>7</v>
      </c>
      <c r="B97" s="2550"/>
      <c r="C97" s="211">
        <v>40.83</v>
      </c>
      <c r="D97" s="211">
        <v>23.17</v>
      </c>
      <c r="E97" s="34">
        <f t="shared" si="0"/>
        <v>64</v>
      </c>
      <c r="K97" s="162"/>
    </row>
    <row r="98" spans="1:11" x14ac:dyDescent="0.25">
      <c r="A98" s="2549" t="s">
        <v>50</v>
      </c>
      <c r="B98" s="2550"/>
      <c r="C98" s="211">
        <v>0</v>
      </c>
      <c r="D98" s="211">
        <v>0</v>
      </c>
      <c r="E98" s="34">
        <f t="shared" si="0"/>
        <v>0</v>
      </c>
      <c r="K98" s="162"/>
    </row>
    <row r="99" spans="1:11" x14ac:dyDescent="0.25">
      <c r="A99" s="2549" t="s">
        <v>11</v>
      </c>
      <c r="B99" s="2550"/>
      <c r="C99" s="211">
        <v>1.27</v>
      </c>
      <c r="D99" s="211">
        <v>22.46</v>
      </c>
      <c r="E99" s="34">
        <f t="shared" si="0"/>
        <v>23.73</v>
      </c>
      <c r="K99" s="162"/>
    </row>
    <row r="100" spans="1:11" ht="15.75" thickBot="1" x14ac:dyDescent="0.3">
      <c r="A100" s="2549" t="s">
        <v>491</v>
      </c>
      <c r="B100" s="2550"/>
      <c r="C100" s="211">
        <v>4</v>
      </c>
      <c r="D100" s="211">
        <v>0</v>
      </c>
      <c r="E100" s="34">
        <f t="shared" si="0"/>
        <v>4</v>
      </c>
      <c r="K100" s="162"/>
    </row>
    <row r="101" spans="1:11" ht="15.75" thickBot="1" x14ac:dyDescent="0.3">
      <c r="A101" s="2549" t="s">
        <v>15</v>
      </c>
      <c r="B101" s="2550"/>
      <c r="C101" s="211">
        <v>17.79</v>
      </c>
      <c r="D101" s="211">
        <v>29.21</v>
      </c>
      <c r="E101" s="34">
        <f t="shared" si="0"/>
        <v>47</v>
      </c>
      <c r="G101" s="350" t="s">
        <v>62</v>
      </c>
      <c r="H101" s="1596"/>
      <c r="I101" s="349" t="s">
        <v>100</v>
      </c>
      <c r="J101" s="348" t="s">
        <v>49</v>
      </c>
      <c r="K101" s="162"/>
    </row>
    <row r="102" spans="1:11" x14ac:dyDescent="0.25">
      <c r="A102" s="2549" t="s">
        <v>13</v>
      </c>
      <c r="B102" s="2550"/>
      <c r="C102" s="211">
        <v>3.1</v>
      </c>
      <c r="D102" s="211">
        <v>2.9</v>
      </c>
      <c r="E102" s="34">
        <f t="shared" si="0"/>
        <v>6</v>
      </c>
      <c r="G102" s="2486" t="s">
        <v>808</v>
      </c>
      <c r="H102" s="2488"/>
      <c r="I102" s="213">
        <v>316.38</v>
      </c>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316.38</v>
      </c>
      <c r="D107" s="1622">
        <f>J107</f>
        <v>0</v>
      </c>
      <c r="E107" s="34">
        <f t="shared" si="0"/>
        <v>316.38</v>
      </c>
      <c r="G107" s="438" t="s">
        <v>101</v>
      </c>
      <c r="H107" s="553"/>
      <c r="I107" s="54">
        <f>SUM(I102:I106)</f>
        <v>316.38</v>
      </c>
      <c r="J107" s="257">
        <f>SUM(J102:J106)</f>
        <v>0</v>
      </c>
      <c r="K107" s="162"/>
    </row>
    <row r="108" spans="1:11" ht="15.75" thickBot="1" x14ac:dyDescent="0.3">
      <c r="A108" s="2553" t="s">
        <v>66</v>
      </c>
      <c r="B108" s="2554"/>
      <c r="C108" s="960">
        <f>SUM(C93:C107)</f>
        <v>473.5</v>
      </c>
      <c r="D108" s="960">
        <f>SUM(D93:D107)</f>
        <v>132.07000000000002</v>
      </c>
      <c r="E108" s="960">
        <f>SUM(E93:E107)</f>
        <v>605.56999999999994</v>
      </c>
    </row>
    <row r="109" spans="1:11" ht="8.1" customHeight="1" thickBot="1" x14ac:dyDescent="0.3">
      <c r="K109" s="162"/>
    </row>
    <row r="110" spans="1:11" ht="15.75" thickBot="1" x14ac:dyDescent="0.3">
      <c r="A110" s="346" t="s">
        <v>91</v>
      </c>
      <c r="B110" s="527"/>
      <c r="C110" s="344">
        <f>C108</f>
        <v>473.5</v>
      </c>
      <c r="K110" s="162"/>
    </row>
    <row r="111" spans="1:11" ht="15.75" thickBot="1" x14ac:dyDescent="0.3">
      <c r="A111" s="345" t="s">
        <v>90</v>
      </c>
      <c r="B111" s="75"/>
      <c r="C111" s="75"/>
      <c r="D111" s="344">
        <f>D108</f>
        <v>132.07000000000002</v>
      </c>
      <c r="E111" s="2555" t="s">
        <v>537</v>
      </c>
      <c r="F111" s="2556"/>
      <c r="G111" s="2556"/>
      <c r="H111" s="2556"/>
      <c r="I111" s="2556"/>
      <c r="J111" s="2556"/>
      <c r="K111" s="2556"/>
    </row>
    <row r="112" spans="1:11" ht="15.75" thickBot="1" x14ac:dyDescent="0.3">
      <c r="A112" s="342" t="s">
        <v>217</v>
      </c>
      <c r="B112" s="341"/>
      <c r="C112" s="341"/>
      <c r="D112" s="341"/>
      <c r="E112" s="219">
        <f>E108</f>
        <v>605.56999999999994</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473.19999999999982</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614"/>
      <c r="G117" s="161"/>
      <c r="H117" s="161"/>
      <c r="K117" s="162"/>
    </row>
    <row r="118" spans="1:21" ht="15.75" thickBot="1" x14ac:dyDescent="0.3">
      <c r="C118" s="11"/>
      <c r="D118" s="11"/>
      <c r="E118" s="1614"/>
      <c r="K118" s="162" t="s">
        <v>143</v>
      </c>
    </row>
    <row r="119" spans="1:21" ht="18" customHeight="1" thickBot="1" x14ac:dyDescent="0.3">
      <c r="A119" s="2546" t="s">
        <v>191</v>
      </c>
      <c r="B119" s="2547"/>
      <c r="C119" s="2547"/>
      <c r="D119" s="2547"/>
      <c r="E119" s="2547"/>
      <c r="F119" s="2547"/>
      <c r="G119" s="2547"/>
      <c r="H119" s="2547"/>
      <c r="I119" s="2547"/>
      <c r="J119" s="2548"/>
      <c r="K119" s="222">
        <f>K114</f>
        <v>473.19999999999982</v>
      </c>
    </row>
    <row r="120" spans="1:21" ht="8.1" customHeight="1" x14ac:dyDescent="0.25">
      <c r="D120" s="10"/>
      <c r="E120" s="1614"/>
      <c r="I120" s="86"/>
      <c r="K120" s="162"/>
    </row>
    <row r="121" spans="1:21" ht="15" customHeight="1" x14ac:dyDescent="0.25">
      <c r="A121" s="258" t="s">
        <v>265</v>
      </c>
      <c r="B121" s="258"/>
      <c r="D121" s="10"/>
      <c r="E121" s="1614"/>
      <c r="I121" s="86"/>
      <c r="K121" s="162"/>
    </row>
    <row r="122" spans="1:21" ht="15" customHeight="1" x14ac:dyDescent="0.25">
      <c r="A122" s="258"/>
      <c r="B122" s="258"/>
      <c r="D122" s="10"/>
      <c r="E122" s="1614"/>
      <c r="I122" s="86"/>
      <c r="K122" s="162"/>
    </row>
    <row r="123" spans="1:21" ht="15" customHeight="1" x14ac:dyDescent="0.25">
      <c r="A123" s="448" t="s">
        <v>650</v>
      </c>
      <c r="B123" s="448"/>
      <c r="D123" s="10"/>
      <c r="E123" s="1614"/>
      <c r="I123" s="86"/>
      <c r="K123" s="162"/>
    </row>
    <row r="124" spans="1:21" ht="5.0999999999999996" customHeight="1" thickBot="1" x14ac:dyDescent="0.3">
      <c r="K124" s="162"/>
    </row>
    <row r="125" spans="1:21" ht="15" customHeight="1" thickBot="1" x14ac:dyDescent="0.3">
      <c r="A125" s="2506" t="s">
        <v>19</v>
      </c>
      <c r="B125" s="2508"/>
      <c r="C125" s="1611"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t="s">
        <v>803</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803</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804</v>
      </c>
      <c r="G136" s="2531" t="s">
        <v>540</v>
      </c>
      <c r="H136" s="2531"/>
      <c r="I136" s="2531"/>
      <c r="J136" s="2531"/>
      <c r="K136" s="2531"/>
    </row>
    <row r="137" spans="1:11" ht="15" customHeight="1" x14ac:dyDescent="0.25">
      <c r="A137" s="1011" t="s">
        <v>552</v>
      </c>
      <c r="B137" s="1012" t="s">
        <v>553</v>
      </c>
      <c r="C137" s="1010" t="s">
        <v>29</v>
      </c>
      <c r="D137" s="227">
        <v>11.95</v>
      </c>
      <c r="E137" s="229" t="s">
        <v>805</v>
      </c>
      <c r="G137" s="2531" t="s">
        <v>540</v>
      </c>
      <c r="H137" s="2531"/>
      <c r="I137" s="2531"/>
      <c r="J137" s="2531"/>
      <c r="K137" s="2531"/>
    </row>
    <row r="138" spans="1:11" ht="15" customHeight="1" x14ac:dyDescent="0.25">
      <c r="A138" s="1002"/>
      <c r="B138" s="80" t="s">
        <v>553</v>
      </c>
      <c r="C138" s="80"/>
      <c r="D138" s="227"/>
      <c r="E138" s="229"/>
      <c r="G138" s="2531"/>
      <c r="H138" s="2531"/>
      <c r="I138" s="2531"/>
      <c r="J138" s="2531"/>
      <c r="K138" s="2531"/>
    </row>
    <row r="139" spans="1:11" ht="15" customHeight="1" x14ac:dyDescent="0.25">
      <c r="A139" s="1002"/>
      <c r="B139" s="80" t="s">
        <v>224</v>
      </c>
      <c r="C139" s="102" t="s">
        <v>373</v>
      </c>
      <c r="D139" s="227">
        <v>42.4</v>
      </c>
      <c r="E139" s="229" t="s">
        <v>806</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v>21.56</v>
      </c>
      <c r="E146" s="226" t="s">
        <v>809</v>
      </c>
      <c r="G146" s="2531" t="s">
        <v>812</v>
      </c>
      <c r="H146" s="2531"/>
      <c r="I146" s="2531"/>
      <c r="J146" s="2531"/>
      <c r="K146" s="2531"/>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602"/>
      <c r="B148" s="1613" t="s">
        <v>1</v>
      </c>
      <c r="C148" s="1003" t="s">
        <v>541</v>
      </c>
      <c r="D148" s="1005"/>
      <c r="E148" s="231"/>
      <c r="G148" s="2526"/>
      <c r="H148" s="2526"/>
      <c r="I148" s="2526"/>
      <c r="J148" s="2526"/>
      <c r="K148" s="2526"/>
    </row>
    <row r="149" spans="1:14" ht="15" customHeight="1" x14ac:dyDescent="0.25">
      <c r="A149" s="2532" t="s">
        <v>119</v>
      </c>
      <c r="B149" s="2533"/>
      <c r="C149" s="1594"/>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618" t="s">
        <v>120</v>
      </c>
      <c r="B158" s="1619"/>
      <c r="C158" s="1616"/>
      <c r="D158" s="33">
        <f>SUM(D126:D157)</f>
        <v>108.85</v>
      </c>
      <c r="E158" s="1617"/>
      <c r="G158" s="594" t="s">
        <v>281</v>
      </c>
      <c r="H158" s="593" t="s">
        <v>277</v>
      </c>
      <c r="I158" s="593" t="s">
        <v>278</v>
      </c>
      <c r="K158" s="162"/>
      <c r="L158" s="10"/>
    </row>
    <row r="159" spans="1:14" ht="15" customHeight="1" thickBot="1" x14ac:dyDescent="0.3">
      <c r="G159" s="1609"/>
      <c r="H159" s="606">
        <v>108.85</v>
      </c>
      <c r="I159" s="592">
        <f>D158-H159</f>
        <v>0</v>
      </c>
      <c r="K159" s="162"/>
      <c r="M159" s="33">
        <f>(K119-H159)</f>
        <v>364.3499999999998</v>
      </c>
      <c r="N159" s="325" t="s">
        <v>276</v>
      </c>
    </row>
    <row r="160" spans="1:14" ht="15" customHeight="1" thickBot="1" x14ac:dyDescent="0.3">
      <c r="A160" s="1591" t="s">
        <v>246</v>
      </c>
      <c r="B160" s="1591"/>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821.82</v>
      </c>
      <c r="E162" s="457">
        <f>C162-D162</f>
        <v>113.17999999999995</v>
      </c>
      <c r="G162" s="1603" t="s">
        <v>242</v>
      </c>
      <c r="H162" s="1603"/>
      <c r="J162" s="10"/>
      <c r="K162" s="162"/>
    </row>
    <row r="163" spans="1:16" ht="15" customHeight="1" thickBot="1" x14ac:dyDescent="0.3">
      <c r="A163" s="1592" t="s">
        <v>279</v>
      </c>
      <c r="D163" s="33">
        <f>D162-I159</f>
        <v>821.82</v>
      </c>
      <c r="E163" s="33">
        <f>C162-D163</f>
        <v>113.17999999999995</v>
      </c>
      <c r="G163" s="1609" t="s">
        <v>287</v>
      </c>
      <c r="K163" s="162"/>
      <c r="M163" s="1603" t="s">
        <v>741</v>
      </c>
    </row>
    <row r="164" spans="1:16" ht="15" customHeight="1" thickBot="1" x14ac:dyDescent="0.3">
      <c r="A164" s="596" t="s">
        <v>280</v>
      </c>
      <c r="B164" s="1621"/>
      <c r="C164" s="484"/>
      <c r="D164" s="431">
        <f>IF((N164)&lt;(E163),N164,E163)</f>
        <v>113.17999999999995</v>
      </c>
      <c r="E164" s="483" t="s">
        <v>239</v>
      </c>
      <c r="G164" s="1593" t="s">
        <v>738</v>
      </c>
      <c r="H164" s="2509" t="s">
        <v>282</v>
      </c>
      <c r="I164" s="2509"/>
      <c r="J164" s="1609"/>
      <c r="M164" s="1593" t="s">
        <v>738</v>
      </c>
      <c r="N164" s="607">
        <v>113.18</v>
      </c>
    </row>
    <row r="165" spans="1:16" ht="15" customHeight="1" thickBot="1" x14ac:dyDescent="0.3">
      <c r="A165" s="461" t="s">
        <v>247</v>
      </c>
      <c r="B165" s="461"/>
      <c r="C165" s="460">
        <f>C162</f>
        <v>935</v>
      </c>
      <c r="D165" s="456">
        <f>D163+D164</f>
        <v>935</v>
      </c>
      <c r="E165" s="457">
        <f>+C162-D165</f>
        <v>0</v>
      </c>
      <c r="G165" s="1609" t="s">
        <v>704</v>
      </c>
      <c r="H165" s="1609"/>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589"/>
      <c r="F170" s="1589"/>
      <c r="G170" s="1589"/>
      <c r="H170" s="1589"/>
      <c r="I170" s="1589"/>
      <c r="J170" s="33">
        <f>M159-D164</f>
        <v>251.16999999999985</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612"/>
      <c r="C176" s="1589"/>
      <c r="D176" s="1589"/>
      <c r="E176" s="1589"/>
      <c r="F176" s="1589"/>
      <c r="G176" s="1589"/>
      <c r="H176" s="1589"/>
      <c r="I176" s="323"/>
      <c r="J176" s="33">
        <f>J170</f>
        <v>251.16999999999985</v>
      </c>
      <c r="K176" s="162" t="s">
        <v>146</v>
      </c>
    </row>
    <row r="177" spans="1:16" ht="15" customHeight="1" x14ac:dyDescent="0.25">
      <c r="J177" s="10"/>
      <c r="K177" s="162"/>
    </row>
    <row r="178" spans="1:16" ht="15" customHeight="1" x14ac:dyDescent="0.25">
      <c r="J178" s="10"/>
      <c r="K178" s="162"/>
    </row>
    <row r="179" spans="1:16" ht="15" customHeight="1" thickBot="1" x14ac:dyDescent="0.3">
      <c r="A179" s="1591" t="s">
        <v>651</v>
      </c>
      <c r="J179" s="10"/>
      <c r="K179" s="162"/>
    </row>
    <row r="180" spans="1:16" ht="15" customHeight="1" thickBot="1" x14ac:dyDescent="0.3">
      <c r="A180" s="1615" t="s">
        <v>88</v>
      </c>
      <c r="B180" s="1616"/>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615" t="s">
        <v>89</v>
      </c>
      <c r="B187" s="1616"/>
      <c r="C187" s="1616"/>
      <c r="D187" s="33">
        <f>SUM(D181:D186)</f>
        <v>0</v>
      </c>
      <c r="E187" s="1617"/>
      <c r="G187" s="594" t="s">
        <v>281</v>
      </c>
      <c r="H187" s="593" t="s">
        <v>277</v>
      </c>
      <c r="I187" s="593" t="s">
        <v>278</v>
      </c>
      <c r="K187" s="162"/>
      <c r="L187" s="10"/>
    </row>
    <row r="188" spans="1:16" ht="15" customHeight="1" thickBot="1" x14ac:dyDescent="0.3">
      <c r="G188" s="1609"/>
      <c r="H188" s="606">
        <v>0</v>
      </c>
      <c r="I188" s="592">
        <f>D187-H188</f>
        <v>0</v>
      </c>
      <c r="K188" s="162"/>
      <c r="M188" s="33">
        <f>(J176-H188)</f>
        <v>251.16999999999985</v>
      </c>
      <c r="N188" s="325" t="s">
        <v>276</v>
      </c>
    </row>
    <row r="189" spans="1:16" ht="15" customHeight="1" thickBot="1" x14ac:dyDescent="0.3">
      <c r="A189" s="1591" t="s">
        <v>285</v>
      </c>
      <c r="B189" s="1591"/>
      <c r="J189" s="10"/>
      <c r="K189" s="162"/>
    </row>
    <row r="190" spans="1:16" ht="15" customHeight="1" thickBot="1" x14ac:dyDescent="0.3">
      <c r="A190" s="462" t="s">
        <v>123</v>
      </c>
      <c r="B190" s="462"/>
      <c r="C190" s="463" t="s">
        <v>245</v>
      </c>
      <c r="D190" s="463" t="s">
        <v>47</v>
      </c>
      <c r="E190" s="463" t="s">
        <v>243</v>
      </c>
      <c r="H190" s="51"/>
      <c r="I190" s="10"/>
      <c r="J190" s="1609"/>
      <c r="K190" s="162"/>
      <c r="P190" s="1593" t="s">
        <v>83</v>
      </c>
    </row>
    <row r="191" spans="1:16" ht="15" customHeight="1" thickBot="1" x14ac:dyDescent="0.3">
      <c r="A191" s="464" t="s">
        <v>248</v>
      </c>
      <c r="B191" s="539"/>
      <c r="C191" s="465">
        <f>C81</f>
        <v>700</v>
      </c>
      <c r="D191" s="469">
        <f>D81</f>
        <v>0</v>
      </c>
      <c r="E191" s="308">
        <f>C191-D191</f>
        <v>700</v>
      </c>
      <c r="G191" s="1603" t="s">
        <v>257</v>
      </c>
      <c r="H191" s="1603"/>
      <c r="J191" s="10"/>
      <c r="K191" s="162"/>
    </row>
    <row r="192" spans="1:16" ht="15" customHeight="1" thickBot="1" x14ac:dyDescent="0.3">
      <c r="A192" s="586" t="s">
        <v>274</v>
      </c>
      <c r="B192" s="587"/>
      <c r="C192" s="588"/>
      <c r="D192" s="33">
        <f>D191-I188</f>
        <v>0</v>
      </c>
      <c r="E192" s="33">
        <f>E191+I188</f>
        <v>700</v>
      </c>
      <c r="G192" s="1609" t="s">
        <v>287</v>
      </c>
      <c r="M192" s="1603" t="s">
        <v>737</v>
      </c>
    </row>
    <row r="193" spans="1:14" ht="15" customHeight="1" thickBot="1" x14ac:dyDescent="0.3">
      <c r="A193" s="596" t="s">
        <v>280</v>
      </c>
      <c r="B193" s="1620"/>
      <c r="C193" s="589"/>
      <c r="D193" s="431">
        <f>N193</f>
        <v>172.09</v>
      </c>
      <c r="E193" s="450" t="s">
        <v>256</v>
      </c>
      <c r="G193" s="1593" t="s">
        <v>738</v>
      </c>
      <c r="H193" s="2509" t="s">
        <v>282</v>
      </c>
      <c r="I193" s="2509"/>
      <c r="J193" s="1609"/>
      <c r="K193" s="162"/>
      <c r="L193" s="10"/>
      <c r="M193" s="1593" t="s">
        <v>736</v>
      </c>
      <c r="N193" s="607">
        <v>172.09</v>
      </c>
    </row>
    <row r="194" spans="1:14" ht="15" customHeight="1" thickBot="1" x14ac:dyDescent="0.3">
      <c r="A194" s="467" t="s">
        <v>231</v>
      </c>
      <c r="B194" s="467"/>
      <c r="C194" s="466">
        <f>C191</f>
        <v>700</v>
      </c>
      <c r="D194" s="466">
        <f>D192+D193</f>
        <v>172.09</v>
      </c>
      <c r="E194" s="466">
        <f>C194-D194</f>
        <v>527.91</v>
      </c>
      <c r="G194" s="1609" t="s">
        <v>703</v>
      </c>
      <c r="H194" s="1603"/>
      <c r="J194" s="1609"/>
    </row>
    <row r="195" spans="1:14" ht="15" customHeight="1" x14ac:dyDescent="0.25"/>
    <row r="196" spans="1:14" ht="15" customHeight="1" thickBot="1" x14ac:dyDescent="0.3">
      <c r="G196" s="1603"/>
      <c r="H196" s="1603"/>
      <c r="J196" s="10"/>
      <c r="K196" s="162"/>
    </row>
    <row r="197" spans="1:14" ht="15" customHeight="1" thickBot="1" x14ac:dyDescent="0.3">
      <c r="A197" s="324" t="s">
        <v>92</v>
      </c>
      <c r="B197" s="329"/>
      <c r="C197" s="1589"/>
      <c r="D197" s="1589"/>
      <c r="E197" s="1589"/>
      <c r="F197" s="1589"/>
      <c r="G197" s="1589"/>
      <c r="H197" s="1589"/>
      <c r="I197" s="323"/>
      <c r="J197" s="33">
        <f>M188-D193</f>
        <v>79.079999999999842</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591" t="s">
        <v>652</v>
      </c>
      <c r="K201" s="162"/>
    </row>
    <row r="202" spans="1:14" ht="15" customHeight="1" thickBot="1" x14ac:dyDescent="0.3">
      <c r="A202" s="136" t="s">
        <v>111</v>
      </c>
      <c r="B202" s="540"/>
      <c r="C202" s="1616"/>
      <c r="D202" s="147" t="s">
        <v>17</v>
      </c>
      <c r="K202" s="162"/>
    </row>
    <row r="203" spans="1:14" ht="15" customHeight="1" x14ac:dyDescent="0.25">
      <c r="A203" s="2510" t="s">
        <v>0</v>
      </c>
      <c r="B203" s="2511"/>
      <c r="C203" s="2512"/>
      <c r="D203" s="396">
        <v>54.08</v>
      </c>
      <c r="G203" s="151" t="s">
        <v>125</v>
      </c>
      <c r="H203" s="151"/>
      <c r="K203" s="162"/>
    </row>
    <row r="204" spans="1:14" ht="15" customHeight="1" x14ac:dyDescent="0.25">
      <c r="A204" s="2513" t="s">
        <v>1</v>
      </c>
      <c r="B204" s="2514"/>
      <c r="C204" s="2515"/>
      <c r="D204" s="212">
        <v>25</v>
      </c>
      <c r="K204" s="162"/>
    </row>
    <row r="205" spans="1:14" ht="15" customHeight="1" thickBot="1" x14ac:dyDescent="0.3">
      <c r="A205" s="2516" t="s">
        <v>74</v>
      </c>
      <c r="B205" s="2517"/>
      <c r="C205" s="2518"/>
      <c r="D205" s="470" t="s">
        <v>83</v>
      </c>
      <c r="G205" s="1603"/>
      <c r="H205" s="1603"/>
      <c r="J205" s="10"/>
      <c r="N205" s="162"/>
    </row>
    <row r="206" spans="1:14" ht="15" customHeight="1" thickBot="1" x14ac:dyDescent="0.3">
      <c r="A206" s="1618" t="s">
        <v>121</v>
      </c>
      <c r="B206" s="1619"/>
      <c r="C206" s="1616"/>
      <c r="D206" s="33">
        <f>SUM(D203:D205)</f>
        <v>79.08</v>
      </c>
      <c r="E206" s="1609" t="s">
        <v>293</v>
      </c>
    </row>
    <row r="207" spans="1:14" ht="15" customHeight="1" x14ac:dyDescent="0.25">
      <c r="K207" s="162"/>
    </row>
    <row r="208" spans="1:14" ht="15" customHeight="1" thickBot="1" x14ac:dyDescent="0.3">
      <c r="A208" s="1591" t="s">
        <v>289</v>
      </c>
      <c r="B208" s="1591"/>
      <c r="K208" s="162"/>
    </row>
    <row r="209" spans="1:16" ht="15" customHeight="1" thickBot="1" x14ac:dyDescent="0.3">
      <c r="A209" s="1132" t="s">
        <v>114</v>
      </c>
      <c r="B209" s="1132"/>
      <c r="C209" s="472" t="s">
        <v>245</v>
      </c>
      <c r="D209" s="472" t="s">
        <v>47</v>
      </c>
      <c r="E209" s="472" t="s">
        <v>243</v>
      </c>
      <c r="K209" s="162"/>
      <c r="P209" s="1593" t="s">
        <v>83</v>
      </c>
    </row>
    <row r="210" spans="1:16" ht="15" customHeight="1" thickBot="1" x14ac:dyDescent="0.3">
      <c r="A210" s="1132" t="s">
        <v>248</v>
      </c>
      <c r="B210" s="1132"/>
      <c r="C210" s="432">
        <f>C82</f>
        <v>250</v>
      </c>
      <c r="D210" s="432">
        <f>D82</f>
        <v>0</v>
      </c>
      <c r="E210" s="432">
        <f>C210-D210</f>
        <v>250</v>
      </c>
      <c r="G210" s="1603" t="s">
        <v>257</v>
      </c>
      <c r="H210" s="1603"/>
      <c r="K210" s="162"/>
    </row>
    <row r="211" spans="1:16" ht="15" customHeight="1" thickBot="1" x14ac:dyDescent="0.3">
      <c r="A211" s="486" t="s">
        <v>273</v>
      </c>
      <c r="B211" s="544"/>
      <c r="C211" s="479"/>
      <c r="D211" s="432">
        <f>D210-D206</f>
        <v>-79.08</v>
      </c>
      <c r="E211" s="432">
        <f>E210+D206</f>
        <v>329.08</v>
      </c>
      <c r="G211" s="1609" t="s">
        <v>290</v>
      </c>
      <c r="M211" s="1603" t="s">
        <v>739</v>
      </c>
    </row>
    <row r="212" spans="1:16" ht="15" customHeight="1" thickBot="1" x14ac:dyDescent="0.3">
      <c r="A212" s="596" t="s">
        <v>280</v>
      </c>
      <c r="B212" s="1621"/>
      <c r="C212" s="1590"/>
      <c r="D212" s="431">
        <f>IF((N212)&lt;(E210+E211),N212,(E210+E211))</f>
        <v>79.08</v>
      </c>
      <c r="E212" s="450" t="s">
        <v>256</v>
      </c>
      <c r="G212" s="1593" t="s">
        <v>738</v>
      </c>
      <c r="H212" s="2509" t="s">
        <v>282</v>
      </c>
      <c r="I212" s="2509"/>
      <c r="J212" s="1609"/>
      <c r="K212" s="162"/>
      <c r="M212" s="1592" t="s">
        <v>738</v>
      </c>
      <c r="N212" s="607">
        <v>79.08</v>
      </c>
    </row>
    <row r="213" spans="1:16" ht="15" customHeight="1" thickBot="1" x14ac:dyDescent="0.3">
      <c r="A213" s="473" t="s">
        <v>250</v>
      </c>
      <c r="B213" s="545"/>
      <c r="C213" s="432">
        <f>C210</f>
        <v>250</v>
      </c>
      <c r="D213" s="432">
        <f>D211+D212</f>
        <v>0</v>
      </c>
      <c r="E213" s="432">
        <f>C213-D213</f>
        <v>250</v>
      </c>
      <c r="G213" s="1603" t="s">
        <v>292</v>
      </c>
      <c r="H213" s="1603"/>
    </row>
    <row r="214" spans="1:16" ht="15" customHeight="1" x14ac:dyDescent="0.25"/>
    <row r="215" spans="1:16" ht="15" customHeight="1" thickBot="1" x14ac:dyDescent="0.3">
      <c r="G215" s="1603"/>
      <c r="H215" s="1603"/>
      <c r="J215" s="10"/>
      <c r="K215" s="162"/>
    </row>
    <row r="216" spans="1:16" ht="15" customHeight="1" thickBot="1" x14ac:dyDescent="0.3">
      <c r="A216" s="324" t="s">
        <v>251</v>
      </c>
      <c r="B216" s="329"/>
      <c r="C216" s="1589"/>
      <c r="D216" s="1589"/>
      <c r="E216" s="1589"/>
      <c r="F216" s="1589"/>
      <c r="G216" s="1589"/>
      <c r="H216" s="1589"/>
      <c r="I216" s="323"/>
      <c r="J216" s="33">
        <f>J197-D212</f>
        <v>-1.5631940186722204E-13</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589"/>
      <c r="D222" s="1589"/>
      <c r="E222" s="1589"/>
      <c r="F222" s="1589"/>
      <c r="G222" s="1589"/>
      <c r="H222" s="1589"/>
      <c r="I222" s="323"/>
      <c r="J222" s="33">
        <f>J216</f>
        <v>-1.5631940186722204E-13</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591" t="s">
        <v>264</v>
      </c>
      <c r="B226" s="1591"/>
      <c r="D226" s="10"/>
    </row>
    <row r="227" spans="1:14" ht="15" customHeight="1" thickBot="1" x14ac:dyDescent="0.3">
      <c r="A227" s="1607" t="s">
        <v>234</v>
      </c>
      <c r="B227" s="1608"/>
      <c r="C227" s="1608"/>
      <c r="D227" s="437">
        <f>D84</f>
        <v>0</v>
      </c>
      <c r="E227" s="1603" t="s">
        <v>254</v>
      </c>
    </row>
    <row r="228" spans="1:14" ht="15" customHeight="1" thickBot="1" x14ac:dyDescent="0.3">
      <c r="A228" s="1615" t="s">
        <v>142</v>
      </c>
      <c r="B228" s="1616"/>
      <c r="C228" s="1616"/>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609" t="s">
        <v>740</v>
      </c>
      <c r="J233" s="10"/>
      <c r="M233" s="33">
        <f>J222-D233</f>
        <v>-1.5631940186722204E-13</v>
      </c>
      <c r="N233" s="1592" t="s">
        <v>276</v>
      </c>
    </row>
    <row r="234" spans="1:14" ht="15" customHeight="1" thickBot="1" x14ac:dyDescent="0.3">
      <c r="A234" s="2506" t="s">
        <v>93</v>
      </c>
      <c r="B234" s="2507"/>
      <c r="C234" s="2508"/>
      <c r="D234" s="73"/>
      <c r="E234" s="73" t="s">
        <v>81</v>
      </c>
      <c r="G234" s="1603"/>
      <c r="H234" s="1603"/>
      <c r="I234" s="10"/>
      <c r="J234" s="10"/>
    </row>
    <row r="235" spans="1:14" ht="15" customHeight="1" x14ac:dyDescent="0.25">
      <c r="A235" s="2486"/>
      <c r="B235" s="2487"/>
      <c r="C235" s="2488"/>
      <c r="D235" s="233"/>
      <c r="E235" s="433"/>
      <c r="G235" s="1603"/>
      <c r="H235" s="1603"/>
      <c r="I235" s="10"/>
      <c r="J235" s="10"/>
    </row>
    <row r="236" spans="1:14" ht="15" customHeight="1" x14ac:dyDescent="0.25">
      <c r="A236" s="2489"/>
      <c r="B236" s="2490"/>
      <c r="C236" s="2491"/>
      <c r="D236" s="233"/>
      <c r="E236" s="433"/>
      <c r="G236" s="1603"/>
      <c r="H236" s="1603"/>
      <c r="I236" s="10"/>
      <c r="J236" s="10"/>
    </row>
    <row r="237" spans="1:14" ht="15" customHeight="1" x14ac:dyDescent="0.25">
      <c r="A237" s="2489"/>
      <c r="B237" s="2490"/>
      <c r="C237" s="2491"/>
      <c r="D237" s="211"/>
      <c r="E237" s="434"/>
      <c r="G237" s="1603"/>
      <c r="H237" s="1603"/>
      <c r="I237" s="10"/>
      <c r="J237" s="10"/>
    </row>
    <row r="238" spans="1:14" ht="15" customHeight="1" thickBot="1" x14ac:dyDescent="0.3">
      <c r="A238" s="2492"/>
      <c r="B238" s="2493"/>
      <c r="C238" s="2494"/>
      <c r="D238" s="235"/>
      <c r="E238" s="435"/>
      <c r="G238" s="1603"/>
      <c r="H238" s="1603"/>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603" t="s">
        <v>294</v>
      </c>
      <c r="I240" s="10"/>
      <c r="J240" s="10"/>
    </row>
    <row r="241" spans="1:16" ht="15" customHeight="1" thickBot="1" x14ac:dyDescent="0.3"/>
    <row r="242" spans="1:16" ht="15.95" customHeight="1" thickBot="1" x14ac:dyDescent="0.35">
      <c r="A242" s="1588" t="s">
        <v>560</v>
      </c>
      <c r="B242" s="1589"/>
      <c r="C242" s="157"/>
      <c r="D242" s="157"/>
      <c r="E242" s="157"/>
      <c r="F242" s="157"/>
      <c r="G242" s="321"/>
      <c r="H242" s="321"/>
      <c r="I242" s="320"/>
      <c r="J242" s="33">
        <f>J216-D233</f>
        <v>-1.5631940186722204E-13</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609" t="s">
        <v>266</v>
      </c>
      <c r="G247" s="1603"/>
      <c r="H247" s="1603"/>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595" t="s">
        <v>95</v>
      </c>
      <c r="B249" s="1596"/>
      <c r="C249" s="1611"/>
      <c r="D249" s="73" t="s">
        <v>71</v>
      </c>
      <c r="E249" s="73" t="s">
        <v>81</v>
      </c>
      <c r="G249" s="1592">
        <f>IF((I248)&gt;(J242),O249,P249)</f>
        <v>0</v>
      </c>
      <c r="P249" s="1593"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615" t="s">
        <v>96</v>
      </c>
      <c r="B254" s="1616"/>
      <c r="C254" s="1616"/>
      <c r="D254" s="33">
        <f>SUM(D250:D253)</f>
        <v>0</v>
      </c>
      <c r="K254" s="162"/>
    </row>
    <row r="255" spans="1:16" ht="15.95" customHeight="1" thickBot="1" x14ac:dyDescent="0.35">
      <c r="A255" s="446" t="s">
        <v>130</v>
      </c>
      <c r="B255" s="547"/>
      <c r="C255" s="307"/>
      <c r="D255" s="447">
        <f>D247+D248-D254</f>
        <v>0</v>
      </c>
      <c r="E255" s="1603" t="s">
        <v>295</v>
      </c>
      <c r="G255" s="1609"/>
      <c r="H255" s="1609"/>
      <c r="K255" s="162"/>
    </row>
    <row r="256" spans="1:16" ht="15.95" customHeight="1" thickBot="1" x14ac:dyDescent="0.3">
      <c r="E256" s="1593"/>
      <c r="G256" s="1609"/>
      <c r="H256" s="1609"/>
      <c r="K256" s="162"/>
    </row>
    <row r="257" spans="1:11" ht="15.95" customHeight="1" thickBot="1" x14ac:dyDescent="0.3">
      <c r="A257" s="172" t="s">
        <v>260</v>
      </c>
      <c r="B257" s="173"/>
      <c r="C257" s="173"/>
      <c r="D257" s="202"/>
      <c r="E257" s="173"/>
      <c r="F257" s="173"/>
      <c r="G257" s="205"/>
      <c r="H257" s="205"/>
      <c r="I257" s="1589"/>
      <c r="J257" s="191">
        <f>J242-D248</f>
        <v>-1.5631940186722204E-13</v>
      </c>
      <c r="K257" s="162"/>
    </row>
    <row r="258" spans="1:11" ht="15.95" customHeight="1" x14ac:dyDescent="0.25">
      <c r="A258" s="51" t="s">
        <v>163</v>
      </c>
      <c r="B258" s="51"/>
      <c r="C258" s="1610"/>
      <c r="D258" s="1614"/>
      <c r="E258" s="11"/>
      <c r="J258" s="10"/>
      <c r="K258" s="162"/>
    </row>
    <row r="259" spans="1:11" ht="15.95" customHeight="1" x14ac:dyDescent="0.25">
      <c r="E259" s="1593"/>
      <c r="G259" s="1609"/>
      <c r="H259" s="1609"/>
      <c r="K259" s="162"/>
    </row>
    <row r="260" spans="1:11" ht="15.95" customHeight="1" thickBot="1" x14ac:dyDescent="0.3">
      <c r="A260" s="258" t="s">
        <v>221</v>
      </c>
      <c r="B260" s="258"/>
      <c r="K260" s="162"/>
    </row>
    <row r="261" spans="1:11" ht="15.95" customHeight="1" thickBot="1" x14ac:dyDescent="0.3">
      <c r="A261" s="319" t="s">
        <v>213</v>
      </c>
      <c r="B261" s="318"/>
      <c r="C261" s="318"/>
      <c r="D261" s="33">
        <f>D83</f>
        <v>428.54</v>
      </c>
      <c r="E261" s="1592" t="s">
        <v>235</v>
      </c>
      <c r="G261" s="151" t="s">
        <v>232</v>
      </c>
      <c r="H261" s="151"/>
      <c r="K261" s="162"/>
    </row>
    <row r="262" spans="1:11" ht="15.95" customHeight="1" x14ac:dyDescent="0.25">
      <c r="A262" s="317" t="s">
        <v>112</v>
      </c>
      <c r="B262" s="548"/>
      <c r="C262" s="316"/>
      <c r="D262" s="58">
        <f>D206</f>
        <v>79.08</v>
      </c>
      <c r="E262" s="1592" t="s">
        <v>235</v>
      </c>
      <c r="G262" s="151" t="s">
        <v>151</v>
      </c>
      <c r="H262" s="151"/>
      <c r="K262" s="162"/>
    </row>
    <row r="263" spans="1:11" ht="15.95" customHeight="1" thickBot="1" x14ac:dyDescent="0.3">
      <c r="A263" s="315" t="s">
        <v>113</v>
      </c>
      <c r="B263" s="549"/>
      <c r="C263" s="314"/>
      <c r="D263" s="257">
        <f>D111</f>
        <v>132.07000000000002</v>
      </c>
      <c r="E263" s="1592" t="s">
        <v>235</v>
      </c>
      <c r="G263" s="151" t="s">
        <v>232</v>
      </c>
      <c r="H263" s="151"/>
      <c r="K263" s="162"/>
    </row>
    <row r="264" spans="1:11" ht="15.95" customHeight="1" thickBot="1" x14ac:dyDescent="0.3">
      <c r="A264" s="1595" t="s">
        <v>212</v>
      </c>
      <c r="B264" s="1596"/>
      <c r="C264" s="1611"/>
      <c r="D264" s="73" t="s">
        <v>71</v>
      </c>
      <c r="E264" s="73" t="s">
        <v>81</v>
      </c>
      <c r="K264" s="162"/>
    </row>
    <row r="265" spans="1:11" ht="15.95" customHeight="1" x14ac:dyDescent="0.25">
      <c r="A265" s="2486" t="s">
        <v>807</v>
      </c>
      <c r="B265" s="2487"/>
      <c r="C265" s="2488"/>
      <c r="D265" s="233">
        <v>330.98</v>
      </c>
      <c r="E265" s="395" t="s">
        <v>806</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330.98</v>
      </c>
      <c r="E269" s="1593"/>
      <c r="K269" s="162"/>
    </row>
    <row r="270" spans="1:11" ht="15.95" customHeight="1" thickBot="1" x14ac:dyDescent="0.35">
      <c r="A270" s="440" t="s">
        <v>236</v>
      </c>
      <c r="B270" s="551"/>
      <c r="C270" s="312"/>
      <c r="D270" s="445">
        <f>D261+D262+D263-D269</f>
        <v>308.71000000000004</v>
      </c>
      <c r="E270" s="1603" t="s">
        <v>298</v>
      </c>
      <c r="G270" s="1609"/>
      <c r="H270" s="1609"/>
      <c r="K270" s="162"/>
    </row>
    <row r="271" spans="1:11" ht="15.95" customHeight="1" thickBot="1" x14ac:dyDescent="0.3">
      <c r="E271" s="1593"/>
      <c r="G271" s="1609"/>
      <c r="H271" s="1609"/>
      <c r="K271" s="162"/>
    </row>
    <row r="272" spans="1:11" ht="15.95" customHeight="1" thickBot="1" x14ac:dyDescent="0.3">
      <c r="A272" s="322" t="s">
        <v>204</v>
      </c>
      <c r="B272" s="552"/>
      <c r="C272" s="1589"/>
      <c r="D272" s="1589"/>
      <c r="E272" s="1589"/>
      <c r="F272" s="1589"/>
      <c r="G272" s="1589"/>
      <c r="H272" s="1589"/>
      <c r="I272" s="1590"/>
      <c r="J272" s="381">
        <f>D158+D187+D239+D269+D254</f>
        <v>439.83000000000004</v>
      </c>
      <c r="K272" s="162"/>
    </row>
    <row r="273" spans="1:22" ht="15.95" customHeight="1" thickBot="1" x14ac:dyDescent="0.3">
      <c r="G273" s="151"/>
      <c r="H273" s="151"/>
      <c r="K273" s="162"/>
    </row>
    <row r="274" spans="1:22" ht="16.5" thickBot="1" x14ac:dyDescent="0.3">
      <c r="A274" s="322" t="s">
        <v>205</v>
      </c>
      <c r="B274" s="552"/>
      <c r="C274" s="1589"/>
      <c r="D274" s="1589"/>
      <c r="E274" s="1589"/>
      <c r="F274" s="1589"/>
      <c r="G274" s="1589"/>
      <c r="H274" s="1589"/>
      <c r="I274" s="1590"/>
      <c r="J274" s="383">
        <f>K75+E112-J272</f>
        <v>1415.7999999999997</v>
      </c>
      <c r="K274" s="302"/>
      <c r="L274" s="377"/>
      <c r="M274" s="1592" t="s">
        <v>202</v>
      </c>
      <c r="U274" s="382" t="s">
        <v>206</v>
      </c>
      <c r="V274" s="303" t="s">
        <v>83</v>
      </c>
    </row>
    <row r="308" spans="3:5" x14ac:dyDescent="0.25">
      <c r="C308" s="1614"/>
      <c r="D308" s="1614"/>
      <c r="E308" s="1614"/>
    </row>
    <row r="309" spans="3:5" x14ac:dyDescent="0.25">
      <c r="C309" s="1614"/>
      <c r="D309" s="1614"/>
      <c r="E309" s="1614"/>
    </row>
    <row r="310" spans="3:5" x14ac:dyDescent="0.25">
      <c r="C310" s="1614"/>
      <c r="D310" s="1614"/>
      <c r="E310" s="1614"/>
    </row>
    <row r="311" spans="3:5" x14ac:dyDescent="0.25">
      <c r="C311" s="1614"/>
      <c r="D311" s="1614"/>
      <c r="E311" s="1614"/>
    </row>
    <row r="312" spans="3:5" x14ac:dyDescent="0.25">
      <c r="C312" s="1614"/>
      <c r="D312" s="1614"/>
      <c r="E312" s="1614"/>
    </row>
    <row r="313" spans="3:5" x14ac:dyDescent="0.25">
      <c r="C313" s="1614"/>
      <c r="D313" s="1614"/>
      <c r="E313" s="1614"/>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5A7B-0243-4F01-9C48-00F92AD73B07}">
  <sheetPr>
    <pageSetUpPr fitToPage="1"/>
  </sheetPr>
  <dimension ref="A1:V313"/>
  <sheetViews>
    <sheetView zoomScaleNormal="100" workbookViewId="0">
      <selection activeCell="T24" sqref="T24"/>
    </sheetView>
  </sheetViews>
  <sheetFormatPr defaultRowHeight="15" x14ac:dyDescent="0.25"/>
  <cols>
    <col min="1" max="5" width="10.7109375" style="1628" customWidth="1"/>
    <col min="6" max="6" width="0.85546875" style="1628" customWidth="1"/>
    <col min="7" max="11" width="10.7109375" style="1628" customWidth="1"/>
    <col min="12" max="12" width="5.7109375" style="1628" customWidth="1"/>
    <col min="13" max="16" width="10.7109375" style="1628" customWidth="1"/>
    <col min="17" max="16384" width="9.140625" style="1628"/>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December</v>
      </c>
      <c r="D9" s="2588"/>
      <c r="E9" s="2588"/>
      <c r="F9" s="18"/>
      <c r="G9" s="168">
        <v>2019</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43813</v>
      </c>
      <c r="E11" s="173"/>
      <c r="F11" s="173"/>
      <c r="G11" s="492"/>
      <c r="H11" s="492"/>
      <c r="I11" s="1641" t="s">
        <v>203</v>
      </c>
      <c r="J11" s="174">
        <f>K60</f>
        <v>1164.02</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626"/>
      <c r="J13" s="174">
        <f>J11-E12</f>
        <v>1164.02</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152.1</v>
      </c>
      <c r="E15" s="181"/>
      <c r="F15" s="177"/>
      <c r="G15" s="182"/>
      <c r="H15" s="182"/>
      <c r="I15" s="177"/>
      <c r="J15" s="177"/>
      <c r="K15" s="183"/>
    </row>
    <row r="16" spans="1:11" ht="15.75" thickBot="1" x14ac:dyDescent="0.3">
      <c r="A16" s="184" t="s">
        <v>98</v>
      </c>
      <c r="B16" s="197"/>
      <c r="C16" s="177"/>
      <c r="D16" s="185">
        <f>D111</f>
        <v>178.32</v>
      </c>
      <c r="E16" s="181"/>
      <c r="F16" s="177"/>
      <c r="G16" s="182"/>
      <c r="H16" s="182"/>
      <c r="I16" s="177"/>
      <c r="J16" s="177"/>
      <c r="K16" s="183"/>
    </row>
    <row r="17" spans="1:11" ht="16.5" thickBot="1" x14ac:dyDescent="0.3">
      <c r="A17" s="188" t="s">
        <v>218</v>
      </c>
      <c r="B17" s="189"/>
      <c r="C17" s="189"/>
      <c r="D17" s="190" t="s">
        <v>85</v>
      </c>
      <c r="E17" s="191">
        <f>E112</f>
        <v>330.41999999999996</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62.9</v>
      </c>
      <c r="E19" s="181"/>
      <c r="F19" s="177"/>
      <c r="G19" s="182"/>
      <c r="H19" s="182"/>
      <c r="I19" s="177"/>
      <c r="J19" s="177"/>
      <c r="K19" s="183"/>
    </row>
    <row r="20" spans="1:11" x14ac:dyDescent="0.25">
      <c r="A20" s="373" t="s">
        <v>155</v>
      </c>
      <c r="B20" s="506"/>
      <c r="C20" s="179"/>
      <c r="D20" s="185">
        <f>I159</f>
        <v>29.390000000000008</v>
      </c>
      <c r="E20" s="181"/>
      <c r="F20" s="177"/>
      <c r="G20" s="182"/>
      <c r="H20" s="182"/>
      <c r="I20" s="177"/>
      <c r="J20" s="177"/>
      <c r="K20" s="183"/>
    </row>
    <row r="21" spans="1:11" x14ac:dyDescent="0.25">
      <c r="A21" s="372" t="s">
        <v>56</v>
      </c>
      <c r="B21" s="507"/>
      <c r="C21" s="371"/>
      <c r="D21" s="185">
        <f>I188</f>
        <v>75</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180</v>
      </c>
      <c r="E24" s="181"/>
      <c r="F24" s="177"/>
      <c r="G24" s="187"/>
      <c r="H24" s="187"/>
      <c r="I24" s="177"/>
      <c r="J24" s="177"/>
      <c r="K24" s="183"/>
    </row>
    <row r="25" spans="1:11" ht="16.5" thickBot="1" x14ac:dyDescent="0.3">
      <c r="A25" s="192" t="s">
        <v>161</v>
      </c>
      <c r="B25" s="193"/>
      <c r="C25" s="193"/>
      <c r="D25" s="194" t="s">
        <v>86</v>
      </c>
      <c r="E25" s="174">
        <f>SUM(D19:D24)</f>
        <v>347.29</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625"/>
      <c r="J27" s="191">
        <f>J13+E17-E25</f>
        <v>1147.1500000000001</v>
      </c>
      <c r="K27" s="183"/>
    </row>
    <row r="28" spans="1:11" ht="16.5" thickBot="1" x14ac:dyDescent="0.3">
      <c r="J28" s="201"/>
      <c r="K28" s="183"/>
    </row>
    <row r="29" spans="1:11" ht="16.5" thickBot="1" x14ac:dyDescent="0.3">
      <c r="A29" s="478" t="s">
        <v>252</v>
      </c>
      <c r="B29" s="511"/>
      <c r="C29" s="477"/>
      <c r="D29" s="500"/>
      <c r="E29" s="499">
        <f>D206</f>
        <v>89.199999999999989</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650"/>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755</v>
      </c>
      <c r="E34" s="411">
        <f>D165</f>
        <v>725.61</v>
      </c>
      <c r="G34" s="613">
        <f>C34-E34</f>
        <v>209.39</v>
      </c>
      <c r="H34" s="614">
        <f>E34/C34</f>
        <v>0.77605347593582885</v>
      </c>
      <c r="I34" s="612" t="s">
        <v>357</v>
      </c>
    </row>
    <row r="35" spans="1:11" x14ac:dyDescent="0.25">
      <c r="A35" s="306" t="s">
        <v>56</v>
      </c>
      <c r="B35" s="514"/>
      <c r="C35" s="79">
        <v>700</v>
      </c>
      <c r="D35" s="398">
        <f>D81</f>
        <v>172.09</v>
      </c>
      <c r="E35" s="412">
        <f>D194</f>
        <v>97.09</v>
      </c>
      <c r="G35" s="615">
        <f>C35-E35</f>
        <v>602.91</v>
      </c>
      <c r="H35" s="614">
        <f>E35/C35</f>
        <v>0.13870000000000002</v>
      </c>
      <c r="I35" s="612" t="s">
        <v>827</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927.09</v>
      </c>
      <c r="E37" s="410">
        <f>SUM(E34:E36)</f>
        <v>822.7</v>
      </c>
      <c r="G37" s="43">
        <f>C37-E37</f>
        <v>1062.3</v>
      </c>
      <c r="H37" s="11"/>
      <c r="I37" s="612"/>
    </row>
    <row r="38" spans="1:11" ht="5.0999999999999996" customHeight="1" thickBot="1" x14ac:dyDescent="0.35">
      <c r="A38" s="1634"/>
      <c r="B38" s="1634"/>
      <c r="E38" s="1650"/>
      <c r="G38" s="151"/>
      <c r="H38" s="151"/>
    </row>
    <row r="39" spans="1:11" ht="15.75" thickBot="1" x14ac:dyDescent="0.3">
      <c r="A39" s="421" t="s">
        <v>82</v>
      </c>
      <c r="B39" s="517"/>
      <c r="C39" s="422"/>
      <c r="D39" s="418" t="s">
        <v>126</v>
      </c>
      <c r="E39" s="155" t="s">
        <v>127</v>
      </c>
    </row>
    <row r="40" spans="1:11" x14ac:dyDescent="0.25">
      <c r="A40" s="423" t="s">
        <v>214</v>
      </c>
      <c r="B40" s="518"/>
      <c r="C40" s="424"/>
      <c r="D40" s="419">
        <f>D83</f>
        <v>56.93</v>
      </c>
      <c r="E40" s="61">
        <f>D270</f>
        <v>324.45</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180</v>
      </c>
      <c r="E42" s="37">
        <f>D255</f>
        <v>0</v>
      </c>
      <c r="K42" s="183"/>
    </row>
    <row r="43" spans="1:11" ht="15.75" thickBot="1" x14ac:dyDescent="0.3">
      <c r="A43" s="428" t="s">
        <v>70</v>
      </c>
      <c r="B43" s="521"/>
      <c r="C43" s="429"/>
      <c r="D43" s="93">
        <f>SUM(D40:D42)</f>
        <v>236.93</v>
      </c>
      <c r="E43" s="33">
        <f>SUM(E40:E42)</f>
        <v>324.45</v>
      </c>
      <c r="K43" s="183"/>
    </row>
    <row r="44" spans="1:11" ht="15.75" thickBot="1" x14ac:dyDescent="0.3">
      <c r="A44" s="1642"/>
      <c r="B44" s="1642"/>
      <c r="C44" s="10"/>
      <c r="D44" s="10"/>
      <c r="E44" s="11"/>
      <c r="K44" s="183"/>
    </row>
    <row r="45" spans="1:11" ht="16.5" thickBot="1" x14ac:dyDescent="0.3">
      <c r="A45" s="487" t="s">
        <v>131</v>
      </c>
      <c r="B45" s="522"/>
      <c r="C45" s="488"/>
      <c r="D45" s="1635"/>
      <c r="E45" s="1635"/>
      <c r="F45" s="490"/>
      <c r="G45" s="1636"/>
      <c r="H45" s="1636"/>
      <c r="I45" s="362" t="s">
        <v>200</v>
      </c>
      <c r="J45" s="361" t="s">
        <v>199</v>
      </c>
      <c r="K45" s="183"/>
    </row>
    <row r="46" spans="1:11" ht="15.75" thickBot="1" x14ac:dyDescent="0.3">
      <c r="A46" s="197"/>
      <c r="B46" s="197"/>
      <c r="C46" s="177"/>
      <c r="F46" s="177"/>
      <c r="G46" s="196"/>
      <c r="H46" s="196"/>
      <c r="I46" s="198">
        <f>C37+E43</f>
        <v>2209.4499999999998</v>
      </c>
      <c r="J46" s="199">
        <f>E37+E43</f>
        <v>1147.1500000000001</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626"/>
      <c r="J49" s="191">
        <f>J257</f>
        <v>0</v>
      </c>
      <c r="K49" s="203"/>
    </row>
    <row r="50" spans="1:14" x14ac:dyDescent="0.25">
      <c r="A50" s="51" t="s">
        <v>162</v>
      </c>
      <c r="B50" s="51"/>
      <c r="C50" s="1653"/>
      <c r="D50" s="1650"/>
      <c r="E50" s="11"/>
    </row>
    <row r="54" spans="1:14" ht="18.75" x14ac:dyDescent="0.3">
      <c r="E54" s="380" t="s">
        <v>144</v>
      </c>
      <c r="I54" s="18"/>
      <c r="J54" s="2519" t="s">
        <v>556</v>
      </c>
      <c r="K54" s="2519"/>
    </row>
    <row r="55" spans="1:14" x14ac:dyDescent="0.25">
      <c r="A55" s="1013"/>
      <c r="B55" s="1013"/>
      <c r="C55" s="11"/>
      <c r="D55" s="1650"/>
      <c r="E55" s="1650"/>
      <c r="J55" s="1650"/>
    </row>
    <row r="56" spans="1:14" ht="19.5" thickBot="1" x14ac:dyDescent="0.35">
      <c r="A56" s="164" t="s">
        <v>59</v>
      </c>
      <c r="B56" s="164"/>
      <c r="C56" s="2589" t="s">
        <v>813</v>
      </c>
      <c r="D56" s="2589"/>
      <c r="E56" s="2589"/>
      <c r="F56" s="18"/>
      <c r="G56" s="168">
        <v>2019</v>
      </c>
      <c r="H56" s="168"/>
      <c r="J56" s="1650"/>
    </row>
    <row r="57" spans="1:14" x14ac:dyDescent="0.25">
      <c r="J57" s="1650"/>
    </row>
    <row r="58" spans="1:14" ht="12" customHeight="1" x14ac:dyDescent="0.25">
      <c r="A58" s="258" t="s">
        <v>64</v>
      </c>
      <c r="B58" s="258"/>
      <c r="C58" s="11"/>
      <c r="D58" s="1650"/>
      <c r="E58" s="1650"/>
      <c r="J58" s="1650"/>
    </row>
    <row r="59" spans="1:14" ht="8.1" customHeight="1" thickBot="1" x14ac:dyDescent="0.35">
      <c r="A59" s="1634"/>
      <c r="B59" s="1634"/>
      <c r="C59" s="11"/>
      <c r="D59" s="1650"/>
      <c r="E59" s="1650"/>
      <c r="J59" s="1650"/>
    </row>
    <row r="60" spans="1:14" ht="15.75" thickBot="1" x14ac:dyDescent="0.3">
      <c r="A60" s="1639" t="s">
        <v>198</v>
      </c>
      <c r="B60" s="1640"/>
      <c r="C60" s="1625"/>
      <c r="D60" s="359">
        <v>43813</v>
      </c>
      <c r="E60" s="358"/>
      <c r="F60" s="1625"/>
      <c r="G60" s="1625"/>
      <c r="H60" s="1625"/>
      <c r="I60" s="1625"/>
      <c r="J60" s="357" t="s">
        <v>203</v>
      </c>
      <c r="K60" s="356">
        <v>1164.02</v>
      </c>
    </row>
    <row r="61" spans="1:14" ht="8.1" customHeight="1" thickBot="1" x14ac:dyDescent="0.3">
      <c r="K61" s="162"/>
    </row>
    <row r="62" spans="1:14" ht="20.100000000000001" customHeight="1" thickBot="1" x14ac:dyDescent="0.3">
      <c r="A62" s="1629" t="s">
        <v>169</v>
      </c>
      <c r="B62" s="1630"/>
      <c r="C62" s="1630"/>
      <c r="D62" s="73" t="s">
        <v>17</v>
      </c>
      <c r="E62" s="207" t="s">
        <v>99</v>
      </c>
      <c r="G62" s="2584" t="s">
        <v>554</v>
      </c>
      <c r="H62" s="2585"/>
      <c r="I62" s="2585"/>
      <c r="J62" s="2586"/>
      <c r="K62" s="162"/>
    </row>
    <row r="63" spans="1:14" ht="15.75" customHeight="1" thickBot="1" x14ac:dyDescent="0.3">
      <c r="A63" s="2486"/>
      <c r="B63" s="2487"/>
      <c r="C63" s="2488"/>
      <c r="D63" s="233"/>
      <c r="E63" s="355"/>
      <c r="G63" s="1629" t="s">
        <v>63</v>
      </c>
      <c r="H63" s="1630"/>
      <c r="I63" s="558" t="s">
        <v>17</v>
      </c>
      <c r="J63" s="271" t="s">
        <v>61</v>
      </c>
      <c r="K63" s="162"/>
      <c r="N63" s="1643"/>
    </row>
    <row r="64" spans="1:14" x14ac:dyDescent="0.25">
      <c r="A64" s="2489"/>
      <c r="B64" s="2490"/>
      <c r="C64" s="2491"/>
      <c r="D64" s="211"/>
      <c r="E64" s="354"/>
      <c r="G64" s="2486" t="s">
        <v>814</v>
      </c>
      <c r="H64" s="2488"/>
      <c r="I64" s="228">
        <v>330.98</v>
      </c>
      <c r="J64" s="231" t="s">
        <v>815</v>
      </c>
      <c r="K64" s="162"/>
    </row>
    <row r="65" spans="1:11" x14ac:dyDescent="0.25">
      <c r="A65" s="2489"/>
      <c r="B65" s="2490"/>
      <c r="C65" s="2491"/>
      <c r="D65" s="211"/>
      <c r="E65" s="354"/>
      <c r="G65" s="2489" t="s">
        <v>224</v>
      </c>
      <c r="H65" s="2491"/>
      <c r="I65" s="227">
        <v>15.9</v>
      </c>
      <c r="J65" s="226" t="s">
        <v>806</v>
      </c>
      <c r="K65" s="162"/>
    </row>
    <row r="66" spans="1:11" x14ac:dyDescent="0.25">
      <c r="A66" s="2489"/>
      <c r="B66" s="2490"/>
      <c r="C66" s="2491"/>
      <c r="D66" s="211"/>
      <c r="E66" s="354"/>
      <c r="G66" s="2489" t="s">
        <v>224</v>
      </c>
      <c r="H66" s="2491"/>
      <c r="I66" s="227">
        <v>26.65</v>
      </c>
      <c r="J66" s="226" t="s">
        <v>816</v>
      </c>
      <c r="K66" s="162"/>
    </row>
    <row r="67" spans="1:11" x14ac:dyDescent="0.25">
      <c r="A67" s="2489"/>
      <c r="B67" s="2490"/>
      <c r="C67" s="2491"/>
      <c r="D67" s="211"/>
      <c r="E67" s="354"/>
      <c r="G67" s="2489" t="s">
        <v>817</v>
      </c>
      <c r="H67" s="2491"/>
      <c r="I67" s="227">
        <v>12.94</v>
      </c>
      <c r="J67" s="226" t="s">
        <v>818</v>
      </c>
      <c r="K67" s="162"/>
    </row>
    <row r="68" spans="1:11" x14ac:dyDescent="0.25">
      <c r="A68" s="2489"/>
      <c r="B68" s="2490"/>
      <c r="C68" s="2491"/>
      <c r="D68" s="211"/>
      <c r="E68" s="354"/>
      <c r="G68" s="2489" t="s">
        <v>819</v>
      </c>
      <c r="H68" s="2491"/>
      <c r="I68" s="227">
        <v>11.95</v>
      </c>
      <c r="J68" s="226" t="s">
        <v>820</v>
      </c>
      <c r="K68" s="162"/>
    </row>
    <row r="69" spans="1:11" x14ac:dyDescent="0.25">
      <c r="A69" s="2489"/>
      <c r="B69" s="2490"/>
      <c r="C69" s="2491"/>
      <c r="D69" s="211"/>
      <c r="E69" s="354"/>
      <c r="G69" s="2489" t="s">
        <v>821</v>
      </c>
      <c r="H69" s="2491"/>
      <c r="I69" s="227">
        <v>251.78</v>
      </c>
      <c r="J69" s="226" t="s">
        <v>820</v>
      </c>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624" t="s">
        <v>196</v>
      </c>
      <c r="B75" s="1625"/>
      <c r="C75" s="1625"/>
      <c r="D75" s="1625"/>
      <c r="E75" s="351"/>
      <c r="F75" s="1625"/>
      <c r="G75" s="1625"/>
      <c r="H75" s="1625"/>
      <c r="I75" s="1625"/>
      <c r="J75" s="1626"/>
      <c r="K75" s="33">
        <f>K60-D73</f>
        <v>1164.02</v>
      </c>
    </row>
    <row r="76" spans="1:11" ht="8.1" customHeight="1" x14ac:dyDescent="0.25">
      <c r="E76" s="1650"/>
      <c r="K76" s="162"/>
    </row>
    <row r="77" spans="1:11" ht="12" customHeight="1" x14ac:dyDescent="0.25">
      <c r="A77" s="258" t="s">
        <v>763</v>
      </c>
      <c r="E77" s="1650"/>
      <c r="K77" s="162"/>
    </row>
    <row r="78" spans="1:11" ht="8.1" customHeight="1" thickBot="1" x14ac:dyDescent="0.3">
      <c r="E78" s="1650"/>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755</v>
      </c>
      <c r="E80" s="561">
        <f>C80-D80</f>
        <v>180</v>
      </c>
      <c r="F80" s="1650"/>
      <c r="G80" s="2575" t="s">
        <v>139</v>
      </c>
      <c r="H80" s="2575"/>
      <c r="I80" s="2575"/>
      <c r="J80" s="2575"/>
      <c r="K80" s="2575"/>
    </row>
    <row r="81" spans="1:11" ht="15" customHeight="1" x14ac:dyDescent="0.25">
      <c r="A81" s="2572" t="s">
        <v>123</v>
      </c>
      <c r="B81" s="2573"/>
      <c r="C81" s="568">
        <v>700</v>
      </c>
      <c r="D81" s="555">
        <v>172.09</v>
      </c>
      <c r="E81" s="556">
        <f>C81-D81</f>
        <v>527.91</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56.93</v>
      </c>
      <c r="D83" s="415">
        <v>56.93</v>
      </c>
      <c r="E83" s="59" t="s">
        <v>229</v>
      </c>
      <c r="G83" s="2495"/>
      <c r="H83" s="2495"/>
      <c r="I83" s="2495"/>
      <c r="J83" s="2495"/>
      <c r="K83" s="2495"/>
    </row>
    <row r="84" spans="1:11" ht="15" customHeight="1" x14ac:dyDescent="0.25">
      <c r="A84" s="2565" t="s">
        <v>122</v>
      </c>
      <c r="B84" s="2566"/>
      <c r="C84" s="414">
        <f>D84</f>
        <v>0</v>
      </c>
      <c r="D84" s="415">
        <v>0</v>
      </c>
      <c r="E84" s="59" t="s">
        <v>229</v>
      </c>
      <c r="F84" s="1650"/>
      <c r="G84" s="2495"/>
      <c r="H84" s="2495"/>
      <c r="I84" s="2495"/>
      <c r="J84" s="2495"/>
      <c r="K84" s="2495"/>
    </row>
    <row r="85" spans="1:11" ht="15" customHeight="1" thickBot="1" x14ac:dyDescent="0.3">
      <c r="A85" s="2567" t="s">
        <v>149</v>
      </c>
      <c r="B85" s="2568"/>
      <c r="C85" s="414">
        <f>D85</f>
        <v>180</v>
      </c>
      <c r="D85" s="416">
        <v>180</v>
      </c>
      <c r="E85" s="59" t="s">
        <v>229</v>
      </c>
      <c r="F85" s="1650"/>
      <c r="G85" s="2495"/>
      <c r="H85" s="2495"/>
      <c r="I85" s="2495"/>
      <c r="J85" s="2495"/>
      <c r="K85" s="2495"/>
    </row>
    <row r="86" spans="1:11" ht="15" customHeight="1" thickBot="1" x14ac:dyDescent="0.3">
      <c r="A86" s="2569" t="s">
        <v>228</v>
      </c>
      <c r="B86" s="2570"/>
      <c r="C86" s="156">
        <f>C80+C81+C82+C83+C84+C85</f>
        <v>2121.9300000000003</v>
      </c>
      <c r="D86" s="33">
        <f>SUM(D80:D85)</f>
        <v>1164.02</v>
      </c>
      <c r="E86" s="11"/>
      <c r="G86" s="2571"/>
      <c r="H86" s="2571"/>
      <c r="I86" s="2571"/>
      <c r="J86" s="2571"/>
      <c r="K86" s="2571"/>
    </row>
    <row r="87" spans="1:11" ht="5.0999999999999996" customHeight="1" thickBot="1" x14ac:dyDescent="0.3">
      <c r="E87" s="1650"/>
      <c r="K87" s="162"/>
    </row>
    <row r="88" spans="1:11" ht="15" customHeight="1" thickBot="1" x14ac:dyDescent="0.3">
      <c r="A88" s="2558" t="s">
        <v>761</v>
      </c>
      <c r="B88" s="2559"/>
      <c r="C88" s="2559"/>
      <c r="D88" s="2559"/>
      <c r="E88" s="2559"/>
      <c r="F88" s="2559"/>
      <c r="G88" s="2559"/>
      <c r="H88" s="2559"/>
      <c r="I88" s="2559"/>
      <c r="J88" s="2560"/>
      <c r="K88" s="33">
        <f>K75-D86</f>
        <v>0</v>
      </c>
    </row>
    <row r="89" spans="1:11" ht="8.1" customHeight="1" x14ac:dyDescent="0.25">
      <c r="E89" s="1650"/>
      <c r="K89" s="162"/>
    </row>
    <row r="90" spans="1:11" ht="12" customHeight="1" x14ac:dyDescent="0.25">
      <c r="A90" s="258" t="s">
        <v>65</v>
      </c>
      <c r="B90" s="258"/>
      <c r="C90" s="160"/>
      <c r="D90" s="1650"/>
      <c r="E90" s="1650"/>
      <c r="K90" s="162"/>
    </row>
    <row r="91" spans="1:11" ht="8.1" customHeight="1" thickBot="1" x14ac:dyDescent="0.35">
      <c r="A91" s="1634"/>
      <c r="B91" s="1634"/>
      <c r="C91" s="24"/>
      <c r="D91" s="1650"/>
      <c r="E91" s="1650"/>
      <c r="K91" s="162"/>
    </row>
    <row r="92" spans="1:11" ht="15.75" thickBot="1" x14ac:dyDescent="0.3">
      <c r="A92" s="2561" t="s">
        <v>4</v>
      </c>
      <c r="B92" s="2562"/>
      <c r="C92" s="999" t="s">
        <v>100</v>
      </c>
      <c r="D92" s="1000" t="s">
        <v>49</v>
      </c>
      <c r="E92" s="1001" t="s">
        <v>16</v>
      </c>
      <c r="K92" s="162"/>
    </row>
    <row r="93" spans="1:11" x14ac:dyDescent="0.25">
      <c r="A93" s="2563" t="s">
        <v>5</v>
      </c>
      <c r="B93" s="2564"/>
      <c r="C93" s="233">
        <v>40.549999999999997</v>
      </c>
      <c r="D93" s="233">
        <v>13.66</v>
      </c>
      <c r="E93" s="34">
        <f t="shared" ref="E93:E107" si="0">SUM(C93:D93)</f>
        <v>54.209999999999994</v>
      </c>
      <c r="K93" s="162"/>
    </row>
    <row r="94" spans="1:11" x14ac:dyDescent="0.25">
      <c r="A94" s="2549" t="s">
        <v>536</v>
      </c>
      <c r="B94" s="2550"/>
      <c r="C94" s="211">
        <v>30.59</v>
      </c>
      <c r="D94" s="211">
        <v>23.74</v>
      </c>
      <c r="E94" s="34">
        <f t="shared" si="0"/>
        <v>54.33</v>
      </c>
      <c r="K94" s="162"/>
    </row>
    <row r="95" spans="1:11" x14ac:dyDescent="0.25">
      <c r="A95" s="2549" t="s">
        <v>490</v>
      </c>
      <c r="B95" s="2550"/>
      <c r="C95" s="211">
        <v>9</v>
      </c>
      <c r="D95" s="211">
        <v>7.16</v>
      </c>
      <c r="E95" s="34">
        <f t="shared" si="0"/>
        <v>16.16</v>
      </c>
      <c r="K95" s="162"/>
    </row>
    <row r="96" spans="1:11" x14ac:dyDescent="0.25">
      <c r="A96" s="2549" t="s">
        <v>8</v>
      </c>
      <c r="B96" s="2550"/>
      <c r="C96" s="211">
        <v>38.46</v>
      </c>
      <c r="D96" s="211">
        <v>28.01</v>
      </c>
      <c r="E96" s="34">
        <f t="shared" si="0"/>
        <v>66.47</v>
      </c>
      <c r="K96" s="162"/>
    </row>
    <row r="97" spans="1:11" x14ac:dyDescent="0.25">
      <c r="A97" s="2549" t="s">
        <v>7</v>
      </c>
      <c r="B97" s="2550"/>
      <c r="C97" s="211">
        <v>0.54</v>
      </c>
      <c r="D97" s="211">
        <v>29.46</v>
      </c>
      <c r="E97" s="34">
        <f t="shared" si="0"/>
        <v>30</v>
      </c>
      <c r="K97" s="162"/>
    </row>
    <row r="98" spans="1:11" x14ac:dyDescent="0.25">
      <c r="A98" s="2549" t="s">
        <v>50</v>
      </c>
      <c r="B98" s="2550"/>
      <c r="C98" s="211"/>
      <c r="D98" s="211"/>
      <c r="E98" s="34">
        <f t="shared" si="0"/>
        <v>0</v>
      </c>
      <c r="K98" s="162"/>
    </row>
    <row r="99" spans="1:11" x14ac:dyDescent="0.25">
      <c r="A99" s="2549" t="s">
        <v>11</v>
      </c>
      <c r="B99" s="2550"/>
      <c r="C99" s="211">
        <v>1.03</v>
      </c>
      <c r="D99" s="211">
        <v>42.97</v>
      </c>
      <c r="E99" s="34">
        <f t="shared" si="0"/>
        <v>44</v>
      </c>
      <c r="K99" s="162"/>
    </row>
    <row r="100" spans="1:11" ht="15.75" thickBot="1" x14ac:dyDescent="0.3">
      <c r="A100" s="2549" t="s">
        <v>491</v>
      </c>
      <c r="B100" s="2550"/>
      <c r="C100" s="211">
        <v>19.93</v>
      </c>
      <c r="D100" s="211">
        <v>10.92</v>
      </c>
      <c r="E100" s="34">
        <f t="shared" si="0"/>
        <v>30.85</v>
      </c>
      <c r="K100" s="162"/>
    </row>
    <row r="101" spans="1:11" ht="15.75" thickBot="1" x14ac:dyDescent="0.3">
      <c r="A101" s="2549" t="s">
        <v>15</v>
      </c>
      <c r="B101" s="2550"/>
      <c r="C101" s="211">
        <v>12</v>
      </c>
      <c r="D101" s="211">
        <v>22.4</v>
      </c>
      <c r="E101" s="34">
        <f t="shared" si="0"/>
        <v>34.4</v>
      </c>
      <c r="G101" s="350" t="s">
        <v>62</v>
      </c>
      <c r="H101" s="1630"/>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234"/>
      <c r="D107" s="234"/>
      <c r="E107" s="34">
        <f t="shared" si="0"/>
        <v>0</v>
      </c>
      <c r="G107" s="438" t="s">
        <v>101</v>
      </c>
      <c r="H107" s="553"/>
      <c r="I107" s="54">
        <f>SUM(I102:I106)</f>
        <v>0</v>
      </c>
      <c r="J107" s="257">
        <f>SUM(J102:J106)</f>
        <v>0</v>
      </c>
      <c r="K107" s="162"/>
    </row>
    <row r="108" spans="1:11" ht="15.75" thickBot="1" x14ac:dyDescent="0.3">
      <c r="A108" s="2553" t="s">
        <v>66</v>
      </c>
      <c r="B108" s="2554"/>
      <c r="C108" s="960">
        <f>SUM(C93:C107)</f>
        <v>152.1</v>
      </c>
      <c r="D108" s="960">
        <f>SUM(D93:D107)</f>
        <v>178.32</v>
      </c>
      <c r="E108" s="960">
        <f>SUM(E93:E107)</f>
        <v>330.41999999999996</v>
      </c>
    </row>
    <row r="109" spans="1:11" ht="8.1" customHeight="1" thickBot="1" x14ac:dyDescent="0.3">
      <c r="K109" s="162"/>
    </row>
    <row r="110" spans="1:11" ht="15.75" thickBot="1" x14ac:dyDescent="0.3">
      <c r="A110" s="346" t="s">
        <v>91</v>
      </c>
      <c r="B110" s="527"/>
      <c r="C110" s="344">
        <f>C108</f>
        <v>152.1</v>
      </c>
      <c r="K110" s="162"/>
    </row>
    <row r="111" spans="1:11" ht="15.75" thickBot="1" x14ac:dyDescent="0.3">
      <c r="A111" s="345" t="s">
        <v>90</v>
      </c>
      <c r="B111" s="75"/>
      <c r="C111" s="75"/>
      <c r="D111" s="344">
        <f>D108</f>
        <v>178.32</v>
      </c>
      <c r="E111" s="2555" t="s">
        <v>537</v>
      </c>
      <c r="F111" s="2556"/>
      <c r="G111" s="2556"/>
      <c r="H111" s="2556"/>
      <c r="I111" s="2556"/>
      <c r="J111" s="2556"/>
      <c r="K111" s="2556"/>
    </row>
    <row r="112" spans="1:11" ht="15.75" thickBot="1" x14ac:dyDescent="0.3">
      <c r="A112" s="342" t="s">
        <v>217</v>
      </c>
      <c r="B112" s="341"/>
      <c r="C112" s="341"/>
      <c r="D112" s="341"/>
      <c r="E112" s="219">
        <f>E108</f>
        <v>330.41999999999996</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152.1</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650"/>
      <c r="G117" s="161"/>
      <c r="H117" s="161"/>
      <c r="K117" s="162"/>
    </row>
    <row r="118" spans="1:21" ht="15.75" thickBot="1" x14ac:dyDescent="0.3">
      <c r="C118" s="11"/>
      <c r="D118" s="11"/>
      <c r="E118" s="1650"/>
      <c r="K118" s="162" t="s">
        <v>143</v>
      </c>
    </row>
    <row r="119" spans="1:21" ht="18" customHeight="1" thickBot="1" x14ac:dyDescent="0.3">
      <c r="A119" s="2546" t="s">
        <v>191</v>
      </c>
      <c r="B119" s="2547"/>
      <c r="C119" s="2547"/>
      <c r="D119" s="2547"/>
      <c r="E119" s="2547"/>
      <c r="F119" s="2547"/>
      <c r="G119" s="2547"/>
      <c r="H119" s="2547"/>
      <c r="I119" s="2547"/>
      <c r="J119" s="2548"/>
      <c r="K119" s="222">
        <f>K114</f>
        <v>152.1</v>
      </c>
    </row>
    <row r="120" spans="1:21" ht="8.1" customHeight="1" x14ac:dyDescent="0.25">
      <c r="D120" s="10"/>
      <c r="E120" s="1650"/>
      <c r="I120" s="86"/>
      <c r="K120" s="162"/>
    </row>
    <row r="121" spans="1:21" ht="15" customHeight="1" x14ac:dyDescent="0.25">
      <c r="A121" s="258" t="s">
        <v>265</v>
      </c>
      <c r="B121" s="258"/>
      <c r="D121" s="10"/>
      <c r="E121" s="1650"/>
      <c r="I121" s="86"/>
      <c r="K121" s="162"/>
    </row>
    <row r="122" spans="1:21" ht="15" customHeight="1" x14ac:dyDescent="0.25">
      <c r="A122" s="258"/>
      <c r="B122" s="258"/>
      <c r="D122" s="10"/>
      <c r="E122" s="1650"/>
      <c r="I122" s="86"/>
      <c r="K122" s="162"/>
    </row>
    <row r="123" spans="1:21" ht="15" customHeight="1" x14ac:dyDescent="0.25">
      <c r="A123" s="448" t="s">
        <v>650</v>
      </c>
      <c r="B123" s="448"/>
      <c r="D123" s="10"/>
      <c r="E123" s="1650"/>
      <c r="I123" s="86"/>
      <c r="K123" s="162"/>
    </row>
    <row r="124" spans="1:21" ht="5.0999999999999996" customHeight="1" thickBot="1" x14ac:dyDescent="0.3">
      <c r="K124" s="162"/>
    </row>
    <row r="125" spans="1:21" ht="15" customHeight="1" thickBot="1" x14ac:dyDescent="0.3">
      <c r="A125" s="2506" t="s">
        <v>19</v>
      </c>
      <c r="B125" s="2508"/>
      <c r="C125" s="1649"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t="s">
        <v>822</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822</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t="s">
        <v>823</v>
      </c>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829</v>
      </c>
      <c r="G136" s="2531" t="s">
        <v>540</v>
      </c>
      <c r="H136" s="2531"/>
      <c r="I136" s="2531"/>
      <c r="J136" s="2531"/>
      <c r="K136" s="2531"/>
    </row>
    <row r="137" spans="1:11" ht="15" customHeight="1" x14ac:dyDescent="0.25">
      <c r="A137" s="1011" t="s">
        <v>552</v>
      </c>
      <c r="B137" s="1012" t="s">
        <v>553</v>
      </c>
      <c r="C137" s="1010" t="s">
        <v>29</v>
      </c>
      <c r="D137" s="227">
        <v>11.95</v>
      </c>
      <c r="E137" s="229" t="s">
        <v>830</v>
      </c>
      <c r="G137" s="2531" t="s">
        <v>540</v>
      </c>
      <c r="H137" s="2531"/>
      <c r="I137" s="2531"/>
      <c r="J137" s="2531"/>
      <c r="K137" s="2531"/>
    </row>
    <row r="138" spans="1:11" ht="15" customHeight="1" x14ac:dyDescent="0.25">
      <c r="A138" s="1002"/>
      <c r="B138" s="80" t="s">
        <v>224</v>
      </c>
      <c r="C138" s="80" t="s">
        <v>550</v>
      </c>
      <c r="D138" s="227">
        <v>15.9</v>
      </c>
      <c r="E138" s="229" t="s">
        <v>831</v>
      </c>
      <c r="G138" s="2531" t="s">
        <v>540</v>
      </c>
      <c r="H138" s="2531"/>
      <c r="I138" s="2531"/>
      <c r="J138" s="2531"/>
      <c r="K138" s="2531"/>
    </row>
    <row r="139" spans="1:11" ht="15" customHeight="1" x14ac:dyDescent="0.25">
      <c r="A139" s="1002"/>
      <c r="B139" s="80" t="s">
        <v>224</v>
      </c>
      <c r="C139" s="102" t="s">
        <v>373</v>
      </c>
      <c r="D139" s="227">
        <v>26.5</v>
      </c>
      <c r="E139" s="229" t="s">
        <v>832</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833</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638"/>
      <c r="B148" s="1651" t="s">
        <v>1</v>
      </c>
      <c r="C148" s="1003" t="s">
        <v>541</v>
      </c>
      <c r="D148" s="1005"/>
      <c r="E148" s="231"/>
      <c r="G148" s="2526"/>
      <c r="H148" s="2526"/>
      <c r="I148" s="2526"/>
      <c r="J148" s="2526"/>
      <c r="K148" s="2526"/>
    </row>
    <row r="149" spans="1:14" ht="15" customHeight="1" x14ac:dyDescent="0.25">
      <c r="A149" s="2532" t="s">
        <v>119</v>
      </c>
      <c r="B149" s="2533"/>
      <c r="C149" s="1623"/>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647" t="s">
        <v>120</v>
      </c>
      <c r="B158" s="1648"/>
      <c r="C158" s="1645"/>
      <c r="D158" s="33">
        <f>SUM(D126:D157)</f>
        <v>92.29</v>
      </c>
      <c r="E158" s="1646"/>
      <c r="G158" s="594" t="s">
        <v>281</v>
      </c>
      <c r="H158" s="593" t="s">
        <v>277</v>
      </c>
      <c r="I158" s="593" t="s">
        <v>278</v>
      </c>
      <c r="K158" s="162"/>
      <c r="L158" s="10"/>
    </row>
    <row r="159" spans="1:14" ht="15" customHeight="1" thickBot="1" x14ac:dyDescent="0.3">
      <c r="G159" s="1654"/>
      <c r="H159" s="606">
        <v>62.9</v>
      </c>
      <c r="I159" s="592">
        <f>D158-H159</f>
        <v>29.390000000000008</v>
      </c>
      <c r="K159" s="162"/>
      <c r="M159" s="33">
        <f>(K119-H159)</f>
        <v>89.199999999999989</v>
      </c>
      <c r="N159" s="325" t="s">
        <v>276</v>
      </c>
    </row>
    <row r="160" spans="1:14" ht="15" customHeight="1" thickBot="1" x14ac:dyDescent="0.3">
      <c r="A160" s="1631" t="s">
        <v>246</v>
      </c>
      <c r="B160" s="1631"/>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755</v>
      </c>
      <c r="E162" s="457">
        <f>C162-D162</f>
        <v>180</v>
      </c>
      <c r="G162" s="1637" t="s">
        <v>242</v>
      </c>
      <c r="H162" s="1637"/>
      <c r="J162" s="10"/>
      <c r="K162" s="162"/>
    </row>
    <row r="163" spans="1:16" ht="15" customHeight="1" thickBot="1" x14ac:dyDescent="0.3">
      <c r="A163" s="1628" t="s">
        <v>279</v>
      </c>
      <c r="D163" s="33">
        <f>D162-I159</f>
        <v>725.61</v>
      </c>
      <c r="E163" s="33">
        <f>C162-D163</f>
        <v>209.39</v>
      </c>
      <c r="G163" s="1654" t="s">
        <v>287</v>
      </c>
      <c r="K163" s="162"/>
      <c r="M163" s="1637" t="s">
        <v>741</v>
      </c>
    </row>
    <row r="164" spans="1:16" ht="15" customHeight="1" thickBot="1" x14ac:dyDescent="0.3">
      <c r="A164" s="596" t="s">
        <v>280</v>
      </c>
      <c r="B164" s="1656"/>
      <c r="C164" s="484"/>
      <c r="D164" s="431">
        <f>IF((N164)&lt;(E163),N164,E163)</f>
        <v>0</v>
      </c>
      <c r="E164" s="483" t="s">
        <v>239</v>
      </c>
      <c r="G164" s="1627" t="s">
        <v>738</v>
      </c>
      <c r="H164" s="2509" t="s">
        <v>282</v>
      </c>
      <c r="I164" s="2509"/>
      <c r="J164" s="1654"/>
      <c r="M164" s="1627" t="s">
        <v>738</v>
      </c>
      <c r="N164" s="607">
        <v>0</v>
      </c>
    </row>
    <row r="165" spans="1:16" ht="15" customHeight="1" thickBot="1" x14ac:dyDescent="0.3">
      <c r="A165" s="461" t="s">
        <v>247</v>
      </c>
      <c r="B165" s="461"/>
      <c r="C165" s="460">
        <f>C162</f>
        <v>935</v>
      </c>
      <c r="D165" s="456">
        <f>D163+D164</f>
        <v>725.61</v>
      </c>
      <c r="E165" s="457">
        <f>+C162-D165</f>
        <v>209.39</v>
      </c>
      <c r="G165" s="1654" t="s">
        <v>704</v>
      </c>
      <c r="H165" s="1654"/>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625"/>
      <c r="F170" s="1625"/>
      <c r="G170" s="1625"/>
      <c r="H170" s="1625"/>
      <c r="I170" s="1625"/>
      <c r="J170" s="33">
        <f>M159-D164</f>
        <v>89.199999999999989</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652"/>
      <c r="C176" s="1625"/>
      <c r="D176" s="1625"/>
      <c r="E176" s="1625"/>
      <c r="F176" s="1625"/>
      <c r="G176" s="1625"/>
      <c r="H176" s="1625"/>
      <c r="I176" s="323"/>
      <c r="J176" s="33">
        <f>J170</f>
        <v>89.199999999999989</v>
      </c>
      <c r="K176" s="162" t="s">
        <v>146</v>
      </c>
    </row>
    <row r="177" spans="1:16" ht="15" customHeight="1" x14ac:dyDescent="0.25">
      <c r="J177" s="10"/>
      <c r="K177" s="162"/>
    </row>
    <row r="178" spans="1:16" ht="15" customHeight="1" x14ac:dyDescent="0.25">
      <c r="J178" s="10"/>
      <c r="K178" s="162"/>
    </row>
    <row r="179" spans="1:16" ht="15" customHeight="1" thickBot="1" x14ac:dyDescent="0.3">
      <c r="A179" s="1631" t="s">
        <v>651</v>
      </c>
      <c r="J179" s="10"/>
      <c r="K179" s="162"/>
    </row>
    <row r="180" spans="1:16" ht="15" customHeight="1" thickBot="1" x14ac:dyDescent="0.3">
      <c r="A180" s="1644" t="s">
        <v>88</v>
      </c>
      <c r="B180" s="1645"/>
      <c r="C180" s="70" t="s">
        <v>80</v>
      </c>
      <c r="D180" s="92" t="s">
        <v>71</v>
      </c>
      <c r="E180" s="71" t="s">
        <v>81</v>
      </c>
      <c r="K180" s="162"/>
    </row>
    <row r="181" spans="1:16" ht="15" customHeight="1" x14ac:dyDescent="0.25">
      <c r="A181" s="2520" t="s">
        <v>433</v>
      </c>
      <c r="B181" s="2521"/>
      <c r="C181" s="1538" t="s">
        <v>824</v>
      </c>
      <c r="D181" s="233">
        <v>75</v>
      </c>
      <c r="E181" s="231" t="s">
        <v>825</v>
      </c>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644" t="s">
        <v>89</v>
      </c>
      <c r="B187" s="1645"/>
      <c r="C187" s="1645"/>
      <c r="D187" s="33">
        <f>SUM(D181:D186)</f>
        <v>75</v>
      </c>
      <c r="E187" s="1646"/>
      <c r="G187" s="594" t="s">
        <v>281</v>
      </c>
      <c r="H187" s="593" t="s">
        <v>277</v>
      </c>
      <c r="I187" s="593" t="s">
        <v>278</v>
      </c>
      <c r="K187" s="162"/>
      <c r="L187" s="10"/>
    </row>
    <row r="188" spans="1:16" ht="15" customHeight="1" thickBot="1" x14ac:dyDescent="0.3">
      <c r="G188" s="1654"/>
      <c r="H188" s="606">
        <v>0</v>
      </c>
      <c r="I188" s="592">
        <f>D187-H188</f>
        <v>75</v>
      </c>
      <c r="K188" s="162"/>
      <c r="M188" s="33">
        <f>(J176-H188)</f>
        <v>89.199999999999989</v>
      </c>
      <c r="N188" s="325" t="s">
        <v>276</v>
      </c>
    </row>
    <row r="189" spans="1:16" ht="15" customHeight="1" thickBot="1" x14ac:dyDescent="0.3">
      <c r="A189" s="1631" t="s">
        <v>285</v>
      </c>
      <c r="B189" s="1631"/>
      <c r="J189" s="10"/>
      <c r="K189" s="162"/>
    </row>
    <row r="190" spans="1:16" ht="15" customHeight="1" thickBot="1" x14ac:dyDescent="0.3">
      <c r="A190" s="462" t="s">
        <v>123</v>
      </c>
      <c r="B190" s="462"/>
      <c r="C190" s="463" t="s">
        <v>245</v>
      </c>
      <c r="D190" s="463" t="s">
        <v>47</v>
      </c>
      <c r="E190" s="463" t="s">
        <v>243</v>
      </c>
      <c r="H190" s="51"/>
      <c r="I190" s="10"/>
      <c r="J190" s="1654"/>
      <c r="K190" s="162"/>
      <c r="P190" s="1627" t="s">
        <v>83</v>
      </c>
    </row>
    <row r="191" spans="1:16" ht="15" customHeight="1" thickBot="1" x14ac:dyDescent="0.3">
      <c r="A191" s="464" t="s">
        <v>248</v>
      </c>
      <c r="B191" s="539"/>
      <c r="C191" s="465">
        <f>C81</f>
        <v>700</v>
      </c>
      <c r="D191" s="469">
        <f>D81</f>
        <v>172.09</v>
      </c>
      <c r="E191" s="308">
        <f>C191-D191</f>
        <v>527.91</v>
      </c>
      <c r="G191" s="1637" t="s">
        <v>257</v>
      </c>
      <c r="H191" s="1637"/>
      <c r="J191" s="10"/>
      <c r="K191" s="162"/>
    </row>
    <row r="192" spans="1:16" ht="15" customHeight="1" thickBot="1" x14ac:dyDescent="0.3">
      <c r="A192" s="586" t="s">
        <v>274</v>
      </c>
      <c r="B192" s="587"/>
      <c r="C192" s="588"/>
      <c r="D192" s="33">
        <f>D191-I188</f>
        <v>97.09</v>
      </c>
      <c r="E192" s="33">
        <f>E191+I188</f>
        <v>602.91</v>
      </c>
      <c r="G192" s="1654" t="s">
        <v>287</v>
      </c>
      <c r="M192" s="1637" t="s">
        <v>737</v>
      </c>
    </row>
    <row r="193" spans="1:14" ht="15" customHeight="1" thickBot="1" x14ac:dyDescent="0.3">
      <c r="A193" s="596" t="s">
        <v>280</v>
      </c>
      <c r="B193" s="1655"/>
      <c r="C193" s="589"/>
      <c r="D193" s="431">
        <f>N193</f>
        <v>0</v>
      </c>
      <c r="E193" s="450" t="s">
        <v>256</v>
      </c>
      <c r="G193" s="1627" t="s">
        <v>738</v>
      </c>
      <c r="H193" s="2509" t="s">
        <v>282</v>
      </c>
      <c r="I193" s="2509"/>
      <c r="J193" s="1654"/>
      <c r="K193" s="162"/>
      <c r="L193" s="10"/>
      <c r="M193" s="1627" t="s">
        <v>736</v>
      </c>
      <c r="N193" s="607">
        <v>0</v>
      </c>
    </row>
    <row r="194" spans="1:14" ht="15" customHeight="1" thickBot="1" x14ac:dyDescent="0.3">
      <c r="A194" s="467" t="s">
        <v>231</v>
      </c>
      <c r="B194" s="467"/>
      <c r="C194" s="466">
        <f>C191</f>
        <v>700</v>
      </c>
      <c r="D194" s="466">
        <f>D192+D193</f>
        <v>97.09</v>
      </c>
      <c r="E194" s="466">
        <f>C194-D194</f>
        <v>602.91</v>
      </c>
      <c r="G194" s="1654" t="s">
        <v>703</v>
      </c>
      <c r="H194" s="1637"/>
      <c r="J194" s="1654"/>
    </row>
    <row r="195" spans="1:14" ht="15" customHeight="1" x14ac:dyDescent="0.25"/>
    <row r="196" spans="1:14" ht="15" customHeight="1" thickBot="1" x14ac:dyDescent="0.3">
      <c r="G196" s="1637"/>
      <c r="H196" s="1637"/>
      <c r="J196" s="10"/>
      <c r="K196" s="162"/>
    </row>
    <row r="197" spans="1:14" ht="15" customHeight="1" thickBot="1" x14ac:dyDescent="0.3">
      <c r="A197" s="324" t="s">
        <v>92</v>
      </c>
      <c r="B197" s="329"/>
      <c r="C197" s="1625"/>
      <c r="D197" s="1625"/>
      <c r="E197" s="1625"/>
      <c r="F197" s="1625"/>
      <c r="G197" s="1625"/>
      <c r="H197" s="1625"/>
      <c r="I197" s="323"/>
      <c r="J197" s="33">
        <f>M188-D193</f>
        <v>89.199999999999989</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631" t="s">
        <v>652</v>
      </c>
      <c r="K201" s="162"/>
    </row>
    <row r="202" spans="1:14" ht="15" customHeight="1" thickBot="1" x14ac:dyDescent="0.3">
      <c r="A202" s="136" t="s">
        <v>111</v>
      </c>
      <c r="B202" s="540"/>
      <c r="C202" s="1645"/>
      <c r="D202" s="147" t="s">
        <v>17</v>
      </c>
      <c r="K202" s="162"/>
    </row>
    <row r="203" spans="1:14" ht="15" customHeight="1" x14ac:dyDescent="0.25">
      <c r="A203" s="2510" t="s">
        <v>0</v>
      </c>
      <c r="B203" s="2511"/>
      <c r="C203" s="2512"/>
      <c r="D203" s="396">
        <v>56.8</v>
      </c>
      <c r="G203" s="151" t="s">
        <v>125</v>
      </c>
      <c r="H203" s="151"/>
      <c r="K203" s="162"/>
    </row>
    <row r="204" spans="1:14" ht="15" customHeight="1" x14ac:dyDescent="0.25">
      <c r="A204" s="2513" t="s">
        <v>1</v>
      </c>
      <c r="B204" s="2514"/>
      <c r="C204" s="2515"/>
      <c r="D204" s="212">
        <v>32.4</v>
      </c>
      <c r="K204" s="162"/>
    </row>
    <row r="205" spans="1:14" ht="15" customHeight="1" thickBot="1" x14ac:dyDescent="0.3">
      <c r="A205" s="2516" t="s">
        <v>74</v>
      </c>
      <c r="B205" s="2517"/>
      <c r="C205" s="2518"/>
      <c r="D205" s="470" t="s">
        <v>83</v>
      </c>
      <c r="G205" s="1637"/>
      <c r="H205" s="1637"/>
      <c r="J205" s="10"/>
      <c r="N205" s="162"/>
    </row>
    <row r="206" spans="1:14" ht="15" customHeight="1" thickBot="1" x14ac:dyDescent="0.3">
      <c r="A206" s="1647" t="s">
        <v>121</v>
      </c>
      <c r="B206" s="1648"/>
      <c r="C206" s="1645"/>
      <c r="D206" s="33">
        <f>SUM(D203:D205)</f>
        <v>89.199999999999989</v>
      </c>
      <c r="E206" s="1654" t="s">
        <v>293</v>
      </c>
    </row>
    <row r="207" spans="1:14" ht="15" customHeight="1" x14ac:dyDescent="0.25">
      <c r="K207" s="162"/>
    </row>
    <row r="208" spans="1:14" ht="15" customHeight="1" thickBot="1" x14ac:dyDescent="0.3">
      <c r="A208" s="1631" t="s">
        <v>289</v>
      </c>
      <c r="B208" s="1631"/>
      <c r="K208" s="162"/>
    </row>
    <row r="209" spans="1:16" ht="15" customHeight="1" thickBot="1" x14ac:dyDescent="0.3">
      <c r="A209" s="1132" t="s">
        <v>114</v>
      </c>
      <c r="B209" s="1132"/>
      <c r="C209" s="472" t="s">
        <v>245</v>
      </c>
      <c r="D209" s="472" t="s">
        <v>47</v>
      </c>
      <c r="E209" s="472" t="s">
        <v>243</v>
      </c>
      <c r="K209" s="162"/>
      <c r="P209" s="1627" t="s">
        <v>83</v>
      </c>
    </row>
    <row r="210" spans="1:16" ht="15" customHeight="1" thickBot="1" x14ac:dyDescent="0.3">
      <c r="A210" s="1132" t="s">
        <v>248</v>
      </c>
      <c r="B210" s="1132"/>
      <c r="C210" s="432">
        <f>C82</f>
        <v>250</v>
      </c>
      <c r="D210" s="432">
        <f>D82</f>
        <v>0</v>
      </c>
      <c r="E210" s="432">
        <f>C210-D210</f>
        <v>250</v>
      </c>
      <c r="G210" s="1637" t="s">
        <v>257</v>
      </c>
      <c r="H210" s="1637"/>
      <c r="K210" s="162"/>
    </row>
    <row r="211" spans="1:16" ht="15" customHeight="1" thickBot="1" x14ac:dyDescent="0.3">
      <c r="A211" s="486" t="s">
        <v>273</v>
      </c>
      <c r="B211" s="544"/>
      <c r="C211" s="479"/>
      <c r="D211" s="432">
        <f>D210-D206</f>
        <v>-89.199999999999989</v>
      </c>
      <c r="E211" s="432">
        <f>E210+D206</f>
        <v>339.2</v>
      </c>
      <c r="G211" s="1654" t="s">
        <v>290</v>
      </c>
      <c r="M211" s="1637" t="s">
        <v>739</v>
      </c>
    </row>
    <row r="212" spans="1:16" ht="15" customHeight="1" thickBot="1" x14ac:dyDescent="0.3">
      <c r="A212" s="596" t="s">
        <v>280</v>
      </c>
      <c r="B212" s="1656"/>
      <c r="C212" s="1626"/>
      <c r="D212" s="431">
        <f>IF((N212)&lt;(E210+E211),N212,(E210+E211))</f>
        <v>89.2</v>
      </c>
      <c r="E212" s="450" t="s">
        <v>256</v>
      </c>
      <c r="G212" s="1627" t="s">
        <v>738</v>
      </c>
      <c r="H212" s="2509" t="s">
        <v>282</v>
      </c>
      <c r="I212" s="2509"/>
      <c r="J212" s="1654"/>
      <c r="K212" s="162"/>
      <c r="M212" s="1628" t="s">
        <v>738</v>
      </c>
      <c r="N212" s="607">
        <v>89.2</v>
      </c>
    </row>
    <row r="213" spans="1:16" ht="15" customHeight="1" thickBot="1" x14ac:dyDescent="0.3">
      <c r="A213" s="473" t="s">
        <v>250</v>
      </c>
      <c r="B213" s="545"/>
      <c r="C213" s="432">
        <f>C210</f>
        <v>250</v>
      </c>
      <c r="D213" s="432">
        <f>D211+D212</f>
        <v>0</v>
      </c>
      <c r="E213" s="432">
        <f>C213-D213</f>
        <v>250</v>
      </c>
      <c r="G213" s="1637" t="s">
        <v>292</v>
      </c>
      <c r="H213" s="1637"/>
    </row>
    <row r="214" spans="1:16" ht="15" customHeight="1" x14ac:dyDescent="0.25"/>
    <row r="215" spans="1:16" ht="15" customHeight="1" thickBot="1" x14ac:dyDescent="0.3">
      <c r="G215" s="1637"/>
      <c r="H215" s="1637"/>
      <c r="J215" s="10"/>
      <c r="K215" s="162"/>
    </row>
    <row r="216" spans="1:16" ht="15" customHeight="1" thickBot="1" x14ac:dyDescent="0.3">
      <c r="A216" s="324" t="s">
        <v>251</v>
      </c>
      <c r="B216" s="329"/>
      <c r="C216" s="1625"/>
      <c r="D216" s="1625"/>
      <c r="E216" s="1625"/>
      <c r="F216" s="1625"/>
      <c r="G216" s="1625"/>
      <c r="H216" s="1625"/>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625"/>
      <c r="D222" s="1625"/>
      <c r="E222" s="1625"/>
      <c r="F222" s="1625"/>
      <c r="G222" s="1625"/>
      <c r="H222" s="1625"/>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631" t="s">
        <v>264</v>
      </c>
      <c r="B226" s="1631"/>
      <c r="D226" s="10"/>
    </row>
    <row r="227" spans="1:14" ht="15" customHeight="1" thickBot="1" x14ac:dyDescent="0.3">
      <c r="A227" s="1632" t="s">
        <v>234</v>
      </c>
      <c r="B227" s="1633"/>
      <c r="C227" s="1633"/>
      <c r="D227" s="437">
        <f>D84</f>
        <v>0</v>
      </c>
      <c r="E227" s="1637" t="s">
        <v>254</v>
      </c>
    </row>
    <row r="228" spans="1:14" ht="15" customHeight="1" thickBot="1" x14ac:dyDescent="0.3">
      <c r="A228" s="1644" t="s">
        <v>142</v>
      </c>
      <c r="B228" s="1645"/>
      <c r="C228" s="1645"/>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654" t="s">
        <v>740</v>
      </c>
      <c r="J233" s="10"/>
      <c r="M233" s="33">
        <f>J222-D233</f>
        <v>0</v>
      </c>
      <c r="N233" s="1628" t="s">
        <v>276</v>
      </c>
    </row>
    <row r="234" spans="1:14" ht="15" customHeight="1" thickBot="1" x14ac:dyDescent="0.3">
      <c r="A234" s="2506" t="s">
        <v>93</v>
      </c>
      <c r="B234" s="2507"/>
      <c r="C234" s="2508"/>
      <c r="D234" s="73"/>
      <c r="E234" s="73" t="s">
        <v>81</v>
      </c>
      <c r="G234" s="1637"/>
      <c r="H234" s="1637"/>
      <c r="I234" s="10"/>
      <c r="J234" s="10"/>
    </row>
    <row r="235" spans="1:14" ht="15" customHeight="1" x14ac:dyDescent="0.25">
      <c r="A235" s="2486"/>
      <c r="B235" s="2487"/>
      <c r="C235" s="2488"/>
      <c r="D235" s="233"/>
      <c r="E235" s="433"/>
      <c r="G235" s="1637"/>
      <c r="H235" s="1637"/>
      <c r="I235" s="10"/>
      <c r="J235" s="10"/>
    </row>
    <row r="236" spans="1:14" ht="15" customHeight="1" x14ac:dyDescent="0.25">
      <c r="A236" s="2489"/>
      <c r="B236" s="2490"/>
      <c r="C236" s="2491"/>
      <c r="D236" s="233"/>
      <c r="E236" s="433"/>
      <c r="G236" s="1637"/>
      <c r="H236" s="1637"/>
      <c r="I236" s="10"/>
      <c r="J236" s="10"/>
    </row>
    <row r="237" spans="1:14" ht="15" customHeight="1" x14ac:dyDescent="0.25">
      <c r="A237" s="2489"/>
      <c r="B237" s="2490"/>
      <c r="C237" s="2491"/>
      <c r="D237" s="211"/>
      <c r="E237" s="434"/>
      <c r="G237" s="1637"/>
      <c r="H237" s="1637"/>
      <c r="I237" s="10"/>
      <c r="J237" s="10"/>
    </row>
    <row r="238" spans="1:14" ht="15" customHeight="1" thickBot="1" x14ac:dyDescent="0.3">
      <c r="A238" s="2492"/>
      <c r="B238" s="2493"/>
      <c r="C238" s="2494"/>
      <c r="D238" s="235"/>
      <c r="E238" s="435"/>
      <c r="G238" s="1637"/>
      <c r="H238" s="1637"/>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637" t="s">
        <v>294</v>
      </c>
      <c r="I240" s="10"/>
      <c r="J240" s="10"/>
    </row>
    <row r="241" spans="1:16" ht="15" customHeight="1" thickBot="1" x14ac:dyDescent="0.3"/>
    <row r="242" spans="1:16" ht="15.95" customHeight="1" thickBot="1" x14ac:dyDescent="0.35">
      <c r="A242" s="1624" t="s">
        <v>560</v>
      </c>
      <c r="B242" s="1625"/>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180</v>
      </c>
      <c r="E247" s="1654" t="s">
        <v>266</v>
      </c>
      <c r="G247" s="1637"/>
      <c r="H247" s="1637"/>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629" t="s">
        <v>95</v>
      </c>
      <c r="B249" s="1630"/>
      <c r="C249" s="1649"/>
      <c r="D249" s="73" t="s">
        <v>71</v>
      </c>
      <c r="E249" s="73" t="s">
        <v>81</v>
      </c>
      <c r="G249" s="1628" t="str">
        <f>IF((I248)&gt;(J242),O249,P249)</f>
        <v xml:space="preserve">  </v>
      </c>
      <c r="P249" s="1627" t="s">
        <v>165</v>
      </c>
    </row>
    <row r="250" spans="1:16" x14ac:dyDescent="0.25">
      <c r="A250" s="2486" t="s">
        <v>826</v>
      </c>
      <c r="B250" s="2487"/>
      <c r="C250" s="2488"/>
      <c r="D250" s="233">
        <v>180</v>
      </c>
      <c r="E250" s="433" t="s">
        <v>825</v>
      </c>
      <c r="G250" s="2531" t="s">
        <v>828</v>
      </c>
      <c r="H250" s="2531"/>
      <c r="I250" s="2531"/>
      <c r="J250" s="2531"/>
      <c r="K250" s="2531"/>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644" t="s">
        <v>96</v>
      </c>
      <c r="B254" s="1645"/>
      <c r="C254" s="1645"/>
      <c r="D254" s="33">
        <f>SUM(D250:D253)</f>
        <v>180</v>
      </c>
      <c r="K254" s="162"/>
    </row>
    <row r="255" spans="1:16" ht="15.95" customHeight="1" thickBot="1" x14ac:dyDescent="0.35">
      <c r="A255" s="446" t="s">
        <v>130</v>
      </c>
      <c r="B255" s="547"/>
      <c r="C255" s="307"/>
      <c r="D255" s="447">
        <f>D247+D248-D254</f>
        <v>0</v>
      </c>
      <c r="E255" s="1637" t="s">
        <v>295</v>
      </c>
      <c r="G255" s="1654"/>
      <c r="H255" s="1654"/>
      <c r="K255" s="162"/>
    </row>
    <row r="256" spans="1:16" ht="15.95" customHeight="1" thickBot="1" x14ac:dyDescent="0.3">
      <c r="E256" s="1627"/>
      <c r="G256" s="1654"/>
      <c r="H256" s="1654"/>
      <c r="K256" s="162"/>
    </row>
    <row r="257" spans="1:11" ht="15.95" customHeight="1" thickBot="1" x14ac:dyDescent="0.3">
      <c r="A257" s="172" t="s">
        <v>260</v>
      </c>
      <c r="B257" s="173"/>
      <c r="C257" s="173"/>
      <c r="D257" s="202"/>
      <c r="E257" s="173"/>
      <c r="F257" s="173"/>
      <c r="G257" s="205"/>
      <c r="H257" s="205"/>
      <c r="I257" s="1625"/>
      <c r="J257" s="191">
        <f>J242-D248</f>
        <v>0</v>
      </c>
      <c r="K257" s="162"/>
    </row>
    <row r="258" spans="1:11" ht="15.95" customHeight="1" x14ac:dyDescent="0.25">
      <c r="A258" s="51" t="s">
        <v>163</v>
      </c>
      <c r="B258" s="51"/>
      <c r="C258" s="1653"/>
      <c r="D258" s="1650"/>
      <c r="E258" s="11"/>
      <c r="J258" s="10"/>
      <c r="K258" s="162"/>
    </row>
    <row r="259" spans="1:11" ht="15.95" customHeight="1" x14ac:dyDescent="0.25">
      <c r="E259" s="1627"/>
      <c r="G259" s="1654"/>
      <c r="H259" s="1654"/>
      <c r="K259" s="162"/>
    </row>
    <row r="260" spans="1:11" ht="15.95" customHeight="1" thickBot="1" x14ac:dyDescent="0.3">
      <c r="A260" s="258" t="s">
        <v>221</v>
      </c>
      <c r="B260" s="258"/>
      <c r="K260" s="162"/>
    </row>
    <row r="261" spans="1:11" ht="15.95" customHeight="1" thickBot="1" x14ac:dyDescent="0.3">
      <c r="A261" s="319" t="s">
        <v>213</v>
      </c>
      <c r="B261" s="318"/>
      <c r="C261" s="318"/>
      <c r="D261" s="33">
        <f>D83</f>
        <v>56.93</v>
      </c>
      <c r="E261" s="1628" t="s">
        <v>235</v>
      </c>
      <c r="G261" s="151" t="s">
        <v>232</v>
      </c>
      <c r="H261" s="151"/>
      <c r="K261" s="162"/>
    </row>
    <row r="262" spans="1:11" ht="15.95" customHeight="1" x14ac:dyDescent="0.25">
      <c r="A262" s="317" t="s">
        <v>112</v>
      </c>
      <c r="B262" s="548"/>
      <c r="C262" s="316"/>
      <c r="D262" s="58">
        <f>D206</f>
        <v>89.199999999999989</v>
      </c>
      <c r="E262" s="1628" t="s">
        <v>235</v>
      </c>
      <c r="G262" s="151" t="s">
        <v>151</v>
      </c>
      <c r="H262" s="151"/>
      <c r="K262" s="162"/>
    </row>
    <row r="263" spans="1:11" ht="15.95" customHeight="1" thickBot="1" x14ac:dyDescent="0.3">
      <c r="A263" s="315" t="s">
        <v>113</v>
      </c>
      <c r="B263" s="549"/>
      <c r="C263" s="314"/>
      <c r="D263" s="257">
        <f>D111</f>
        <v>178.32</v>
      </c>
      <c r="E263" s="1628" t="s">
        <v>235</v>
      </c>
      <c r="G263" s="151" t="s">
        <v>232</v>
      </c>
      <c r="H263" s="151"/>
      <c r="K263" s="162"/>
    </row>
    <row r="264" spans="1:11" ht="15.95" customHeight="1" thickBot="1" x14ac:dyDescent="0.3">
      <c r="A264" s="1629" t="s">
        <v>212</v>
      </c>
      <c r="B264" s="1630"/>
      <c r="C264" s="1649"/>
      <c r="D264" s="73" t="s">
        <v>71</v>
      </c>
      <c r="E264" s="73" t="s">
        <v>81</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627"/>
      <c r="K269" s="162"/>
    </row>
    <row r="270" spans="1:11" ht="15.95" customHeight="1" thickBot="1" x14ac:dyDescent="0.35">
      <c r="A270" s="440" t="s">
        <v>236</v>
      </c>
      <c r="B270" s="551"/>
      <c r="C270" s="312"/>
      <c r="D270" s="445">
        <f>D261+D262+D263-D269</f>
        <v>324.45</v>
      </c>
      <c r="E270" s="1637" t="s">
        <v>298</v>
      </c>
      <c r="G270" s="1654"/>
      <c r="H270" s="1654"/>
      <c r="K270" s="162"/>
    </row>
    <row r="271" spans="1:11" ht="15.95" customHeight="1" thickBot="1" x14ac:dyDescent="0.3">
      <c r="E271" s="1627"/>
      <c r="G271" s="1654"/>
      <c r="H271" s="1654"/>
      <c r="K271" s="162"/>
    </row>
    <row r="272" spans="1:11" ht="15.95" customHeight="1" thickBot="1" x14ac:dyDescent="0.3">
      <c r="A272" s="322" t="s">
        <v>204</v>
      </c>
      <c r="B272" s="552"/>
      <c r="C272" s="1625"/>
      <c r="D272" s="1625"/>
      <c r="E272" s="1625"/>
      <c r="F272" s="1625"/>
      <c r="G272" s="1625"/>
      <c r="H272" s="1625"/>
      <c r="I272" s="1626"/>
      <c r="J272" s="381">
        <f>D158+D187+D239+D269+D254</f>
        <v>347.29</v>
      </c>
      <c r="K272" s="162"/>
    </row>
    <row r="273" spans="1:22" ht="15.95" customHeight="1" thickBot="1" x14ac:dyDescent="0.3">
      <c r="G273" s="151"/>
      <c r="H273" s="151"/>
      <c r="K273" s="162"/>
    </row>
    <row r="274" spans="1:22" ht="16.5" thickBot="1" x14ac:dyDescent="0.3">
      <c r="A274" s="322" t="s">
        <v>205</v>
      </c>
      <c r="B274" s="552"/>
      <c r="C274" s="1625"/>
      <c r="D274" s="1625"/>
      <c r="E274" s="1625"/>
      <c r="F274" s="1625"/>
      <c r="G274" s="1625"/>
      <c r="H274" s="1625"/>
      <c r="I274" s="1626"/>
      <c r="J274" s="383">
        <f>K75+E112-J272</f>
        <v>1147.1500000000001</v>
      </c>
      <c r="K274" s="302"/>
      <c r="L274" s="377"/>
      <c r="M274" s="1628" t="s">
        <v>202</v>
      </c>
      <c r="U274" s="382" t="s">
        <v>206</v>
      </c>
      <c r="V274" s="303" t="s">
        <v>83</v>
      </c>
    </row>
    <row r="308" spans="3:5" x14ac:dyDescent="0.25">
      <c r="C308" s="1650"/>
      <c r="D308" s="1650"/>
      <c r="E308" s="1650"/>
    </row>
    <row r="309" spans="3:5" x14ac:dyDescent="0.25">
      <c r="C309" s="1650"/>
      <c r="D309" s="1650"/>
      <c r="E309" s="1650"/>
    </row>
    <row r="310" spans="3:5" x14ac:dyDescent="0.25">
      <c r="C310" s="1650"/>
      <c r="D310" s="1650"/>
      <c r="E310" s="1650"/>
    </row>
    <row r="311" spans="3:5" x14ac:dyDescent="0.25">
      <c r="C311" s="1650"/>
      <c r="D311" s="1650"/>
      <c r="E311" s="1650"/>
    </row>
    <row r="312" spans="3:5" x14ac:dyDescent="0.25">
      <c r="C312" s="1650"/>
      <c r="D312" s="1650"/>
      <c r="E312" s="1650"/>
    </row>
    <row r="313" spans="3:5" x14ac:dyDescent="0.25">
      <c r="C313" s="1650"/>
      <c r="D313" s="1650"/>
      <c r="E313" s="1650"/>
    </row>
  </sheetData>
  <mergeCells count="165">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 ref="G250:K250"/>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ignoredErrors>
    <ignoredError sqref="E250"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4F21-ED36-4AA7-8B3C-DB12F8293C3A}">
  <sheetPr>
    <tabColor rgb="FF00B050"/>
  </sheetPr>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19CC-5109-4CAF-9A32-EBC228DD8498}">
  <sheetPr>
    <pageSetUpPr fitToPage="1"/>
  </sheetPr>
  <dimension ref="A1:V313"/>
  <sheetViews>
    <sheetView zoomScaleNormal="100" workbookViewId="0">
      <selection activeCell="D213" sqref="D213"/>
    </sheetView>
  </sheetViews>
  <sheetFormatPr defaultRowHeight="15" x14ac:dyDescent="0.25"/>
  <cols>
    <col min="1" max="5" width="10.7109375" style="1661" customWidth="1"/>
    <col min="6" max="6" width="0.85546875" style="1661" customWidth="1"/>
    <col min="7" max="11" width="10.7109375" style="1661" customWidth="1"/>
    <col min="12" max="12" width="5.7109375" style="1661" customWidth="1"/>
    <col min="13" max="16" width="10.7109375" style="1661" customWidth="1"/>
    <col min="17" max="16384" width="9.140625" style="1661"/>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1669"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659"/>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92.29</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92.29</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658"/>
      <c r="J27" s="191">
        <f>J13+E17-E25</f>
        <v>-92.29</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683"/>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-92.29</v>
      </c>
      <c r="G34" s="613">
        <f>C34-E34</f>
        <v>1027.29</v>
      </c>
      <c r="H34" s="614">
        <f>E34/C34</f>
        <v>-9.8705882352941185E-2</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0</v>
      </c>
      <c r="E37" s="410">
        <f>SUM(E34:E36)</f>
        <v>-92.29</v>
      </c>
      <c r="G37" s="43">
        <f>C37-E37</f>
        <v>1977.29</v>
      </c>
      <c r="H37" s="11"/>
      <c r="I37" s="612"/>
    </row>
    <row r="38" spans="1:11" ht="5.0999999999999996" customHeight="1" thickBot="1" x14ac:dyDescent="0.35">
      <c r="A38" s="1673"/>
      <c r="B38" s="1673"/>
      <c r="E38" s="1683"/>
      <c r="G38" s="151"/>
      <c r="H38" s="151"/>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1666"/>
      <c r="B44" s="1666"/>
      <c r="C44" s="10"/>
      <c r="D44" s="10"/>
      <c r="E44" s="11"/>
      <c r="K44" s="183"/>
    </row>
    <row r="45" spans="1:11" ht="16.5" thickBot="1" x14ac:dyDescent="0.3">
      <c r="A45" s="487" t="s">
        <v>131</v>
      </c>
      <c r="B45" s="522"/>
      <c r="C45" s="488"/>
      <c r="D45" s="1674"/>
      <c r="E45" s="1674"/>
      <c r="F45" s="490"/>
      <c r="G45" s="1675"/>
      <c r="H45" s="1675"/>
      <c r="I45" s="362" t="s">
        <v>200</v>
      </c>
      <c r="J45" s="361" t="s">
        <v>199</v>
      </c>
      <c r="K45" s="183"/>
    </row>
    <row r="46" spans="1:11" ht="15.75" thickBot="1" x14ac:dyDescent="0.3">
      <c r="A46" s="197"/>
      <c r="B46" s="197"/>
      <c r="C46" s="177"/>
      <c r="F46" s="177"/>
      <c r="G46" s="196"/>
      <c r="H46" s="196"/>
      <c r="I46" s="198">
        <f>C37+E43</f>
        <v>1885</v>
      </c>
      <c r="J46" s="199">
        <f>E37+E43</f>
        <v>-92.29</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659"/>
      <c r="J49" s="191">
        <f>J257</f>
        <v>0</v>
      </c>
      <c r="K49" s="203"/>
    </row>
    <row r="50" spans="1:14" x14ac:dyDescent="0.25">
      <c r="A50" s="51" t="s">
        <v>162</v>
      </c>
      <c r="B50" s="51"/>
      <c r="C50" s="1679"/>
      <c r="D50" s="1683"/>
      <c r="E50" s="11"/>
    </row>
    <row r="54" spans="1:14" ht="18.75" x14ac:dyDescent="0.3">
      <c r="E54" s="380" t="s">
        <v>144</v>
      </c>
      <c r="I54" s="18"/>
      <c r="J54" s="2519" t="s">
        <v>556</v>
      </c>
      <c r="K54" s="2519"/>
    </row>
    <row r="55" spans="1:14" ht="9.9499999999999993" customHeight="1" x14ac:dyDescent="0.25">
      <c r="A55" s="1013"/>
      <c r="B55" s="1013"/>
      <c r="C55" s="1801" t="s">
        <v>854</v>
      </c>
      <c r="D55" s="1683"/>
      <c r="E55" s="1683"/>
      <c r="J55" s="1683"/>
    </row>
    <row r="56" spans="1:14" ht="19.5" thickBot="1" x14ac:dyDescent="0.35">
      <c r="A56" s="164" t="s">
        <v>59</v>
      </c>
      <c r="B56" s="164"/>
      <c r="C56" s="2589"/>
      <c r="D56" s="2589"/>
      <c r="E56" s="2589"/>
      <c r="F56" s="18"/>
      <c r="G56" s="168">
        <v>2020</v>
      </c>
      <c r="H56" s="168"/>
      <c r="J56" s="1683"/>
    </row>
    <row r="57" spans="1:14" x14ac:dyDescent="0.25">
      <c r="J57" s="1683"/>
    </row>
    <row r="58" spans="1:14" ht="12" customHeight="1" x14ac:dyDescent="0.25">
      <c r="A58" s="258" t="s">
        <v>64</v>
      </c>
      <c r="B58" s="258"/>
      <c r="C58" s="11"/>
      <c r="D58" s="1802" t="s">
        <v>855</v>
      </c>
      <c r="E58" s="1683"/>
      <c r="J58" s="1683"/>
    </row>
    <row r="59" spans="1:14" ht="8.1" customHeight="1" thickBot="1" x14ac:dyDescent="0.35">
      <c r="A59" s="1673"/>
      <c r="B59" s="1673"/>
      <c r="C59" s="11"/>
      <c r="D59" s="1683"/>
      <c r="E59" s="1683"/>
      <c r="J59" s="1683"/>
    </row>
    <row r="60" spans="1:14" ht="15.75" thickBot="1" x14ac:dyDescent="0.3">
      <c r="A60" s="1667" t="s">
        <v>198</v>
      </c>
      <c r="B60" s="1668"/>
      <c r="C60" s="1658"/>
      <c r="D60" s="359"/>
      <c r="E60" s="358"/>
      <c r="F60" s="1658"/>
      <c r="G60" s="1658"/>
      <c r="H60" s="1658"/>
      <c r="I60" s="1658"/>
      <c r="J60" s="357" t="s">
        <v>203</v>
      </c>
      <c r="K60" s="356"/>
    </row>
    <row r="61" spans="1:14" ht="9.9499999999999993" customHeight="1" thickBot="1" x14ac:dyDescent="0.3">
      <c r="B61" s="1804" t="s">
        <v>856</v>
      </c>
      <c r="H61" s="1804" t="s">
        <v>857</v>
      </c>
      <c r="K61" s="162"/>
    </row>
    <row r="62" spans="1:14" ht="20.100000000000001" customHeight="1" thickBot="1" x14ac:dyDescent="0.3">
      <c r="A62" s="1664" t="s">
        <v>169</v>
      </c>
      <c r="B62" s="1665"/>
      <c r="C62" s="1665"/>
      <c r="D62" s="73" t="s">
        <v>17</v>
      </c>
      <c r="E62" s="207" t="s">
        <v>99</v>
      </c>
      <c r="G62" s="2584" t="s">
        <v>554</v>
      </c>
      <c r="H62" s="2585"/>
      <c r="I62" s="2585"/>
      <c r="J62" s="2586"/>
      <c r="K62" s="162"/>
    </row>
    <row r="63" spans="1:14" ht="15.75" customHeight="1" thickBot="1" x14ac:dyDescent="0.3">
      <c r="A63" s="2486"/>
      <c r="B63" s="2487"/>
      <c r="C63" s="2488"/>
      <c r="D63" s="233"/>
      <c r="E63" s="355"/>
      <c r="G63" s="1664" t="s">
        <v>63</v>
      </c>
      <c r="H63" s="1665"/>
      <c r="I63" s="558" t="s">
        <v>17</v>
      </c>
      <c r="J63" s="271" t="s">
        <v>61</v>
      </c>
      <c r="K63" s="162"/>
      <c r="N63" s="1670"/>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657" t="s">
        <v>196</v>
      </c>
      <c r="B75" s="1658"/>
      <c r="C75" s="1658"/>
      <c r="D75" s="1658"/>
      <c r="E75" s="351"/>
      <c r="F75" s="1658"/>
      <c r="G75" s="1658"/>
      <c r="H75" s="1658"/>
      <c r="I75" s="1658"/>
      <c r="J75" s="1659"/>
      <c r="K75" s="33">
        <f>K60-D73</f>
        <v>0</v>
      </c>
    </row>
    <row r="76" spans="1:11" ht="8.1" customHeight="1" x14ac:dyDescent="0.25">
      <c r="E76" s="1683"/>
      <c r="K76" s="162"/>
    </row>
    <row r="77" spans="1:11" ht="12" customHeight="1" x14ac:dyDescent="0.25">
      <c r="A77" s="258" t="s">
        <v>763</v>
      </c>
      <c r="E77" s="1683"/>
      <c r="K77" s="162"/>
    </row>
    <row r="78" spans="1:11" ht="9.9499999999999993" customHeight="1" thickBot="1" x14ac:dyDescent="0.3">
      <c r="D78" s="1806" t="s">
        <v>858</v>
      </c>
      <c r="E78" s="1683"/>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1683"/>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1683"/>
      <c r="G84" s="2495"/>
      <c r="H84" s="2495"/>
      <c r="I84" s="2495"/>
      <c r="J84" s="2495"/>
      <c r="K84" s="2495"/>
    </row>
    <row r="85" spans="1:11" ht="15" customHeight="1" thickBot="1" x14ac:dyDescent="0.3">
      <c r="A85" s="2567" t="s">
        <v>149</v>
      </c>
      <c r="B85" s="2568"/>
      <c r="C85" s="414">
        <f>D85</f>
        <v>0</v>
      </c>
      <c r="D85" s="416"/>
      <c r="E85" s="59" t="s">
        <v>229</v>
      </c>
      <c r="F85" s="1683"/>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1683"/>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683"/>
      <c r="K89" s="162"/>
    </row>
    <row r="90" spans="1:11" ht="12" customHeight="1" x14ac:dyDescent="0.25">
      <c r="A90" s="258" t="s">
        <v>65</v>
      </c>
      <c r="B90" s="258"/>
      <c r="C90" s="160"/>
      <c r="D90" s="1808" t="s">
        <v>860</v>
      </c>
      <c r="E90" s="1683"/>
      <c r="K90" s="162"/>
    </row>
    <row r="91" spans="1:11" ht="5.0999999999999996" customHeight="1" thickBot="1" x14ac:dyDescent="0.35">
      <c r="A91" s="1673"/>
      <c r="B91" s="1673"/>
      <c r="C91" s="24"/>
      <c r="D91" s="1683"/>
      <c r="E91" s="1683"/>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665"/>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683"/>
      <c r="G117" s="161"/>
      <c r="H117" s="161"/>
      <c r="K117" s="162"/>
    </row>
    <row r="118" spans="1:21" ht="15.75" thickBot="1" x14ac:dyDescent="0.3">
      <c r="C118" s="11"/>
      <c r="D118" s="11"/>
      <c r="E118" s="1683"/>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683"/>
      <c r="I120" s="86"/>
      <c r="K120" s="162"/>
    </row>
    <row r="121" spans="1:21" ht="15" customHeight="1" x14ac:dyDescent="0.25">
      <c r="A121" s="258" t="s">
        <v>265</v>
      </c>
      <c r="B121" s="258"/>
      <c r="D121" s="10"/>
      <c r="E121" s="1683"/>
      <c r="I121" s="86"/>
      <c r="K121" s="162"/>
    </row>
    <row r="122" spans="1:21" ht="15" customHeight="1" x14ac:dyDescent="0.25">
      <c r="A122" s="258"/>
      <c r="B122" s="258"/>
      <c r="D122" s="10"/>
      <c r="E122" s="1683"/>
      <c r="I122" s="86"/>
      <c r="K122" s="162"/>
    </row>
    <row r="123" spans="1:21" ht="15" customHeight="1" x14ac:dyDescent="0.25">
      <c r="A123" s="448" t="s">
        <v>650</v>
      </c>
      <c r="B123" s="448"/>
      <c r="D123" s="10"/>
      <c r="E123" s="1683"/>
      <c r="I123" s="86"/>
      <c r="K123" s="162"/>
    </row>
    <row r="124" spans="1:21" ht="9.9499999999999993" customHeight="1" thickBot="1" x14ac:dyDescent="0.3">
      <c r="D124" s="1809" t="s">
        <v>863</v>
      </c>
      <c r="K124" s="162"/>
    </row>
    <row r="125" spans="1:21" ht="15" customHeight="1" thickBot="1" x14ac:dyDescent="0.3">
      <c r="A125" s="2506" t="s">
        <v>19</v>
      </c>
      <c r="B125" s="2508"/>
      <c r="C125" s="1680"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671"/>
      <c r="B148" s="1682" t="s">
        <v>1</v>
      </c>
      <c r="C148" s="1003" t="s">
        <v>541</v>
      </c>
      <c r="D148" s="1005"/>
      <c r="E148" s="231"/>
      <c r="G148" s="2526"/>
      <c r="H148" s="2526"/>
      <c r="I148" s="2526"/>
      <c r="J148" s="2526"/>
      <c r="K148" s="2526"/>
    </row>
    <row r="149" spans="1:14" ht="15" customHeight="1" x14ac:dyDescent="0.25">
      <c r="A149" s="2532" t="s">
        <v>119</v>
      </c>
      <c r="B149" s="2533"/>
      <c r="C149" s="1663"/>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687" t="s">
        <v>120</v>
      </c>
      <c r="B158" s="1688"/>
      <c r="C158" s="1685"/>
      <c r="D158" s="33">
        <f>SUM(D126:D157)</f>
        <v>92.29</v>
      </c>
      <c r="E158" s="1686"/>
      <c r="G158" s="594" t="s">
        <v>281</v>
      </c>
      <c r="H158" s="593" t="s">
        <v>277</v>
      </c>
      <c r="I158" s="593" t="s">
        <v>278</v>
      </c>
      <c r="K158" s="162"/>
      <c r="L158" s="10"/>
    </row>
    <row r="159" spans="1:14" ht="15" customHeight="1" thickBot="1" x14ac:dyDescent="0.3">
      <c r="G159" s="1678"/>
      <c r="H159" s="606">
        <v>0</v>
      </c>
      <c r="I159" s="592">
        <f>D158-H159</f>
        <v>92.29</v>
      </c>
      <c r="K159" s="162"/>
      <c r="M159" s="33">
        <f>(K119-H159)</f>
        <v>0</v>
      </c>
      <c r="N159" s="325" t="s">
        <v>276</v>
      </c>
    </row>
    <row r="160" spans="1:14" ht="15" customHeight="1" thickBot="1" x14ac:dyDescent="0.3">
      <c r="A160" s="1660" t="s">
        <v>246</v>
      </c>
      <c r="B160" s="166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1672" t="s">
        <v>242</v>
      </c>
      <c r="H162" s="1672"/>
      <c r="J162" s="10"/>
      <c r="K162" s="162"/>
    </row>
    <row r="163" spans="1:16" ht="15" customHeight="1" thickBot="1" x14ac:dyDescent="0.3">
      <c r="A163" s="1661" t="s">
        <v>279</v>
      </c>
      <c r="D163" s="33">
        <f>D162-I159</f>
        <v>-92.29</v>
      </c>
      <c r="E163" s="33">
        <f>C162-D163</f>
        <v>1027.29</v>
      </c>
      <c r="G163" s="1678" t="s">
        <v>287</v>
      </c>
      <c r="K163" s="162"/>
      <c r="M163" s="1672" t="s">
        <v>741</v>
      </c>
    </row>
    <row r="164" spans="1:16" ht="15" customHeight="1" thickBot="1" x14ac:dyDescent="0.3">
      <c r="A164" s="596" t="s">
        <v>280</v>
      </c>
      <c r="B164" s="1690"/>
      <c r="C164" s="484"/>
      <c r="D164" s="431">
        <f>N164</f>
        <v>0</v>
      </c>
      <c r="E164" s="483" t="s">
        <v>239</v>
      </c>
      <c r="G164" s="1662" t="s">
        <v>738</v>
      </c>
      <c r="H164" s="2509" t="s">
        <v>282</v>
      </c>
      <c r="I164" s="2509"/>
      <c r="J164" s="1678"/>
      <c r="M164" s="1662" t="s">
        <v>738</v>
      </c>
      <c r="N164" s="607">
        <v>0</v>
      </c>
    </row>
    <row r="165" spans="1:16" ht="15" customHeight="1" thickBot="1" x14ac:dyDescent="0.3">
      <c r="A165" s="461" t="s">
        <v>247</v>
      </c>
      <c r="B165" s="461"/>
      <c r="C165" s="460">
        <f>C162</f>
        <v>935</v>
      </c>
      <c r="D165" s="456">
        <f>D163+D164</f>
        <v>-92.29</v>
      </c>
      <c r="E165" s="457">
        <f>+C162-D165</f>
        <v>1027.29</v>
      </c>
      <c r="G165" s="1678" t="s">
        <v>704</v>
      </c>
      <c r="H165" s="1678"/>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658"/>
      <c r="F170" s="1658"/>
      <c r="G170" s="1658"/>
      <c r="H170" s="1658"/>
      <c r="I170" s="1658"/>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681"/>
      <c r="C176" s="1658"/>
      <c r="D176" s="1658"/>
      <c r="E176" s="1658"/>
      <c r="F176" s="1658"/>
      <c r="G176" s="1658"/>
      <c r="H176" s="1658"/>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660" t="s">
        <v>651</v>
      </c>
      <c r="D179" s="1806" t="s">
        <v>864</v>
      </c>
      <c r="J179" s="10"/>
      <c r="K179" s="162"/>
    </row>
    <row r="180" spans="1:16" ht="15" customHeight="1" thickBot="1" x14ac:dyDescent="0.3">
      <c r="A180" s="1684" t="s">
        <v>88</v>
      </c>
      <c r="B180" s="1685"/>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684" t="s">
        <v>89</v>
      </c>
      <c r="B187" s="1685"/>
      <c r="C187" s="1685"/>
      <c r="D187" s="33">
        <f>SUM(D181:D186)</f>
        <v>0</v>
      </c>
      <c r="E187" s="1686"/>
      <c r="G187" s="594" t="s">
        <v>281</v>
      </c>
      <c r="H187" s="593" t="s">
        <v>277</v>
      </c>
      <c r="I187" s="593" t="s">
        <v>278</v>
      </c>
      <c r="K187" s="162"/>
      <c r="L187" s="10"/>
    </row>
    <row r="188" spans="1:16" ht="15" customHeight="1" thickBot="1" x14ac:dyDescent="0.3">
      <c r="G188" s="1678"/>
      <c r="H188" s="606">
        <v>0</v>
      </c>
      <c r="I188" s="592">
        <f>D187-H188</f>
        <v>0</v>
      </c>
      <c r="K188" s="162"/>
      <c r="M188" s="33">
        <f>(J176-H188)</f>
        <v>0</v>
      </c>
      <c r="N188" s="325" t="s">
        <v>276</v>
      </c>
    </row>
    <row r="189" spans="1:16" ht="15" customHeight="1" thickBot="1" x14ac:dyDescent="0.3">
      <c r="A189" s="1660" t="s">
        <v>285</v>
      </c>
      <c r="B189" s="1660"/>
      <c r="J189" s="10"/>
      <c r="K189" s="162"/>
    </row>
    <row r="190" spans="1:16" ht="15" customHeight="1" thickBot="1" x14ac:dyDescent="0.3">
      <c r="A190" s="462" t="s">
        <v>123</v>
      </c>
      <c r="B190" s="462"/>
      <c r="C190" s="463" t="s">
        <v>245</v>
      </c>
      <c r="D190" s="463" t="s">
        <v>47</v>
      </c>
      <c r="E190" s="463" t="s">
        <v>243</v>
      </c>
      <c r="H190" s="51"/>
      <c r="I190" s="10"/>
      <c r="J190" s="1678"/>
      <c r="K190" s="162"/>
      <c r="P190" s="1662" t="s">
        <v>83</v>
      </c>
    </row>
    <row r="191" spans="1:16" ht="15" customHeight="1" thickBot="1" x14ac:dyDescent="0.3">
      <c r="A191" s="464" t="s">
        <v>248</v>
      </c>
      <c r="B191" s="539"/>
      <c r="C191" s="465">
        <f>C81</f>
        <v>700</v>
      </c>
      <c r="D191" s="469">
        <f>D81</f>
        <v>0</v>
      </c>
      <c r="E191" s="308">
        <f>C191-D191</f>
        <v>700</v>
      </c>
      <c r="G191" s="1672" t="s">
        <v>257</v>
      </c>
      <c r="H191" s="1672"/>
      <c r="J191" s="10"/>
      <c r="K191" s="162"/>
    </row>
    <row r="192" spans="1:16" ht="15" customHeight="1" thickBot="1" x14ac:dyDescent="0.3">
      <c r="A192" s="586" t="s">
        <v>274</v>
      </c>
      <c r="B192" s="587"/>
      <c r="C192" s="588"/>
      <c r="D192" s="33">
        <f>D191-I188</f>
        <v>0</v>
      </c>
      <c r="E192" s="33">
        <f>E191+I188</f>
        <v>700</v>
      </c>
      <c r="G192" s="1678" t="s">
        <v>287</v>
      </c>
      <c r="M192" s="1672" t="s">
        <v>737</v>
      </c>
    </row>
    <row r="193" spans="1:14" ht="15" customHeight="1" thickBot="1" x14ac:dyDescent="0.3">
      <c r="A193" s="596" t="s">
        <v>280</v>
      </c>
      <c r="B193" s="1689"/>
      <c r="C193" s="589"/>
      <c r="D193" s="431">
        <f>N193</f>
        <v>0</v>
      </c>
      <c r="E193" s="450" t="s">
        <v>256</v>
      </c>
      <c r="G193" s="1662" t="s">
        <v>738</v>
      </c>
      <c r="H193" s="2509" t="s">
        <v>282</v>
      </c>
      <c r="I193" s="2509"/>
      <c r="J193" s="1678"/>
      <c r="K193" s="162"/>
      <c r="L193" s="10"/>
      <c r="M193" s="1662" t="s">
        <v>736</v>
      </c>
      <c r="N193" s="607">
        <v>0</v>
      </c>
    </row>
    <row r="194" spans="1:14" ht="15" customHeight="1" thickBot="1" x14ac:dyDescent="0.3">
      <c r="A194" s="467" t="s">
        <v>231</v>
      </c>
      <c r="B194" s="467"/>
      <c r="C194" s="466">
        <f>C191</f>
        <v>700</v>
      </c>
      <c r="D194" s="466">
        <f>D192+D193</f>
        <v>0</v>
      </c>
      <c r="E194" s="466">
        <f>C194-D194</f>
        <v>700</v>
      </c>
      <c r="G194" s="1678" t="s">
        <v>703</v>
      </c>
      <c r="H194" s="1672"/>
      <c r="J194" s="1678"/>
    </row>
    <row r="195" spans="1:14" ht="15" customHeight="1" x14ac:dyDescent="0.25"/>
    <row r="196" spans="1:14" ht="15" customHeight="1" thickBot="1" x14ac:dyDescent="0.3">
      <c r="G196" s="1672"/>
      <c r="H196" s="1672"/>
      <c r="J196" s="10"/>
      <c r="K196" s="162"/>
    </row>
    <row r="197" spans="1:14" ht="15" customHeight="1" thickBot="1" x14ac:dyDescent="0.3">
      <c r="A197" s="324" t="s">
        <v>92</v>
      </c>
      <c r="B197" s="329"/>
      <c r="C197" s="1658"/>
      <c r="D197" s="1658"/>
      <c r="E197" s="1658"/>
      <c r="F197" s="1658"/>
      <c r="G197" s="1658"/>
      <c r="H197" s="1658"/>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782"/>
      <c r="C201" s="1782"/>
      <c r="D201" s="1805" t="s">
        <v>864</v>
      </c>
      <c r="K201" s="162"/>
    </row>
    <row r="202" spans="1:14" ht="15" customHeight="1" thickBot="1" x14ac:dyDescent="0.3">
      <c r="A202" s="136" t="s">
        <v>111</v>
      </c>
      <c r="B202" s="540"/>
      <c r="C202" s="1685"/>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672"/>
      <c r="H205" s="1672"/>
      <c r="J205" s="10"/>
      <c r="N205" s="162"/>
    </row>
    <row r="206" spans="1:14" ht="15" customHeight="1" thickBot="1" x14ac:dyDescent="0.3">
      <c r="A206" s="1687" t="s">
        <v>121</v>
      </c>
      <c r="B206" s="1688"/>
      <c r="C206" s="1685"/>
      <c r="D206" s="33">
        <f>SUM(D203:D205)</f>
        <v>0</v>
      </c>
      <c r="E206" s="1678" t="s">
        <v>293</v>
      </c>
    </row>
    <row r="207" spans="1:14" ht="15" customHeight="1" x14ac:dyDescent="0.25">
      <c r="K207" s="162"/>
    </row>
    <row r="208" spans="1:14" ht="15" customHeight="1" thickBot="1" x14ac:dyDescent="0.3">
      <c r="A208" s="1660" t="s">
        <v>289</v>
      </c>
      <c r="B208" s="1660"/>
      <c r="K208" s="162"/>
    </row>
    <row r="209" spans="1:16" ht="15" customHeight="1" thickBot="1" x14ac:dyDescent="0.3">
      <c r="A209" s="1132" t="s">
        <v>114</v>
      </c>
      <c r="B209" s="1132"/>
      <c r="C209" s="472" t="s">
        <v>245</v>
      </c>
      <c r="D209" s="472" t="s">
        <v>47</v>
      </c>
      <c r="E209" s="472" t="s">
        <v>243</v>
      </c>
      <c r="K209" s="162"/>
      <c r="P209" s="1662" t="s">
        <v>83</v>
      </c>
    </row>
    <row r="210" spans="1:16" ht="15" customHeight="1" thickBot="1" x14ac:dyDescent="0.3">
      <c r="A210" s="1132" t="s">
        <v>248</v>
      </c>
      <c r="B210" s="1132"/>
      <c r="C210" s="432">
        <f>C82</f>
        <v>250</v>
      </c>
      <c r="D210" s="432">
        <f>D82</f>
        <v>0</v>
      </c>
      <c r="E210" s="432">
        <f>C210-D210</f>
        <v>250</v>
      </c>
      <c r="G210" s="1672" t="s">
        <v>257</v>
      </c>
      <c r="H210" s="1672"/>
      <c r="K210" s="162"/>
    </row>
    <row r="211" spans="1:16" ht="15" customHeight="1" thickBot="1" x14ac:dyDescent="0.3">
      <c r="A211" s="486" t="s">
        <v>273</v>
      </c>
      <c r="B211" s="544"/>
      <c r="C211" s="479"/>
      <c r="D211" s="432">
        <f>D210-D206</f>
        <v>0</v>
      </c>
      <c r="E211" s="432">
        <f>E210+D206</f>
        <v>250</v>
      </c>
      <c r="G211" s="1678" t="s">
        <v>290</v>
      </c>
      <c r="M211" s="1672" t="s">
        <v>739</v>
      </c>
    </row>
    <row r="212" spans="1:16" ht="15" customHeight="1" thickBot="1" x14ac:dyDescent="0.3">
      <c r="A212" s="596" t="s">
        <v>280</v>
      </c>
      <c r="B212" s="1690"/>
      <c r="C212" s="1659"/>
      <c r="D212" s="431">
        <f>N212</f>
        <v>0</v>
      </c>
      <c r="E212" s="450" t="s">
        <v>256</v>
      </c>
      <c r="G212" s="1662" t="s">
        <v>738</v>
      </c>
      <c r="H212" s="2509" t="s">
        <v>282</v>
      </c>
      <c r="I212" s="2509"/>
      <c r="J212" s="1678"/>
      <c r="K212" s="162"/>
      <c r="M212" s="1661" t="s">
        <v>738</v>
      </c>
      <c r="N212" s="607"/>
    </row>
    <row r="213" spans="1:16" ht="15" customHeight="1" thickBot="1" x14ac:dyDescent="0.3">
      <c r="A213" s="473" t="s">
        <v>250</v>
      </c>
      <c r="B213" s="545"/>
      <c r="C213" s="432">
        <f>C210</f>
        <v>250</v>
      </c>
      <c r="D213" s="432">
        <f>D211+D212</f>
        <v>0</v>
      </c>
      <c r="E213" s="432">
        <f>C213-D213</f>
        <v>250</v>
      </c>
      <c r="G213" s="1672" t="s">
        <v>292</v>
      </c>
      <c r="H213" s="1672"/>
    </row>
    <row r="214" spans="1:16" ht="15" customHeight="1" x14ac:dyDescent="0.25"/>
    <row r="215" spans="1:16" ht="15" customHeight="1" thickBot="1" x14ac:dyDescent="0.3">
      <c r="G215" s="1672"/>
      <c r="H215" s="1672"/>
      <c r="J215" s="10"/>
      <c r="K215" s="162"/>
    </row>
    <row r="216" spans="1:16" ht="15" customHeight="1" thickBot="1" x14ac:dyDescent="0.3">
      <c r="A216" s="324" t="s">
        <v>251</v>
      </c>
      <c r="B216" s="329"/>
      <c r="C216" s="1658"/>
      <c r="D216" s="1658"/>
      <c r="E216" s="1658"/>
      <c r="F216" s="1658"/>
      <c r="G216" s="1658"/>
      <c r="H216" s="1658"/>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658"/>
      <c r="D222" s="1658"/>
      <c r="E222" s="1658"/>
      <c r="F222" s="1658"/>
      <c r="G222" s="1658"/>
      <c r="H222" s="1658"/>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660" t="s">
        <v>264</v>
      </c>
      <c r="B226" s="1660"/>
      <c r="D226" s="10"/>
    </row>
    <row r="227" spans="1:14" ht="15" customHeight="1" thickBot="1" x14ac:dyDescent="0.3">
      <c r="A227" s="1676" t="s">
        <v>234</v>
      </c>
      <c r="B227" s="1677"/>
      <c r="C227" s="1677"/>
      <c r="D227" s="437">
        <f>D84</f>
        <v>0</v>
      </c>
      <c r="E227" s="1672" t="s">
        <v>254</v>
      </c>
    </row>
    <row r="228" spans="1:14" ht="15" customHeight="1" thickBot="1" x14ac:dyDescent="0.3">
      <c r="A228" s="1684" t="s">
        <v>142</v>
      </c>
      <c r="B228" s="1685"/>
      <c r="C228" s="1685"/>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678" t="s">
        <v>740</v>
      </c>
      <c r="J233" s="10"/>
      <c r="M233" s="33">
        <f>J222-D233</f>
        <v>0</v>
      </c>
      <c r="N233" s="1661" t="s">
        <v>276</v>
      </c>
    </row>
    <row r="234" spans="1:14" ht="15" customHeight="1" thickBot="1" x14ac:dyDescent="0.3">
      <c r="A234" s="2506" t="s">
        <v>93</v>
      </c>
      <c r="B234" s="2507"/>
      <c r="C234" s="2508"/>
      <c r="D234" s="73"/>
      <c r="E234" s="73" t="s">
        <v>81</v>
      </c>
      <c r="G234" s="1803" t="s">
        <v>867</v>
      </c>
      <c r="H234" s="1672"/>
      <c r="I234" s="10"/>
      <c r="J234" s="10"/>
    </row>
    <row r="235" spans="1:14" ht="15" customHeight="1" x14ac:dyDescent="0.25">
      <c r="A235" s="2486"/>
      <c r="B235" s="2487"/>
      <c r="C235" s="2488"/>
      <c r="D235" s="233"/>
      <c r="E235" s="433"/>
      <c r="G235" s="1672"/>
      <c r="H235" s="1672"/>
      <c r="I235" s="10"/>
      <c r="J235" s="10"/>
    </row>
    <row r="236" spans="1:14" ht="15" customHeight="1" x14ac:dyDescent="0.25">
      <c r="A236" s="2489"/>
      <c r="B236" s="2490"/>
      <c r="C236" s="2491"/>
      <c r="D236" s="233"/>
      <c r="E236" s="433"/>
      <c r="G236" s="1672"/>
      <c r="H236" s="1672"/>
      <c r="I236" s="10"/>
      <c r="J236" s="10"/>
    </row>
    <row r="237" spans="1:14" ht="15" customHeight="1" x14ac:dyDescent="0.25">
      <c r="A237" s="2489"/>
      <c r="B237" s="2490"/>
      <c r="C237" s="2491"/>
      <c r="D237" s="211"/>
      <c r="E237" s="434"/>
      <c r="G237" s="1672"/>
      <c r="H237" s="1672"/>
      <c r="I237" s="10"/>
      <c r="J237" s="10"/>
    </row>
    <row r="238" spans="1:14" ht="15" customHeight="1" thickBot="1" x14ac:dyDescent="0.3">
      <c r="A238" s="2492"/>
      <c r="B238" s="2493"/>
      <c r="C238" s="2494"/>
      <c r="D238" s="235"/>
      <c r="E238" s="435"/>
      <c r="G238" s="1672"/>
      <c r="H238" s="1672"/>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672" t="s">
        <v>294</v>
      </c>
      <c r="I240" s="10"/>
      <c r="J240" s="10"/>
    </row>
    <row r="241" spans="1:16" ht="15" customHeight="1" thickBot="1" x14ac:dyDescent="0.3"/>
    <row r="242" spans="1:16" ht="15.95" customHeight="1" thickBot="1" x14ac:dyDescent="0.35">
      <c r="A242" s="1657" t="s">
        <v>560</v>
      </c>
      <c r="B242" s="1658"/>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678" t="s">
        <v>266</v>
      </c>
      <c r="G247" s="1672"/>
      <c r="H247" s="1672"/>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664" t="s">
        <v>95</v>
      </c>
      <c r="B249" s="1665"/>
      <c r="C249" s="1680"/>
      <c r="D249" s="73" t="s">
        <v>71</v>
      </c>
      <c r="E249" s="73" t="s">
        <v>81</v>
      </c>
      <c r="G249" s="1803" t="s">
        <v>868</v>
      </c>
      <c r="P249" s="1662"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684" t="s">
        <v>96</v>
      </c>
      <c r="B254" s="1685"/>
      <c r="C254" s="1685"/>
      <c r="D254" s="33">
        <f>SUM(D250:D253)</f>
        <v>0</v>
      </c>
      <c r="K254" s="162"/>
    </row>
    <row r="255" spans="1:16" ht="15.95" customHeight="1" thickBot="1" x14ac:dyDescent="0.35">
      <c r="A255" s="446" t="s">
        <v>130</v>
      </c>
      <c r="B255" s="547"/>
      <c r="C255" s="307"/>
      <c r="D255" s="447">
        <f>D247+D248-D254</f>
        <v>0</v>
      </c>
      <c r="E255" s="1672" t="s">
        <v>295</v>
      </c>
      <c r="G255" s="1678"/>
      <c r="H255" s="1678"/>
      <c r="K255" s="162"/>
    </row>
    <row r="256" spans="1:16" ht="15.95" customHeight="1" thickBot="1" x14ac:dyDescent="0.3">
      <c r="E256" s="1662"/>
      <c r="G256" s="1678"/>
      <c r="H256" s="1678"/>
      <c r="K256" s="162"/>
    </row>
    <row r="257" spans="1:11" ht="15.95" customHeight="1" thickBot="1" x14ac:dyDescent="0.3">
      <c r="A257" s="172" t="s">
        <v>260</v>
      </c>
      <c r="B257" s="173"/>
      <c r="C257" s="173"/>
      <c r="D257" s="202"/>
      <c r="E257" s="173"/>
      <c r="F257" s="173"/>
      <c r="G257" s="205"/>
      <c r="H257" s="205"/>
      <c r="I257" s="1658"/>
      <c r="J257" s="191">
        <f>J242-D248</f>
        <v>0</v>
      </c>
      <c r="K257" s="162"/>
    </row>
    <row r="258" spans="1:11" ht="15.95" customHeight="1" x14ac:dyDescent="0.25">
      <c r="A258" s="51" t="s">
        <v>163</v>
      </c>
      <c r="B258" s="51"/>
      <c r="C258" s="1679"/>
      <c r="D258" s="1683"/>
      <c r="E258" s="11"/>
      <c r="J258" s="10"/>
      <c r="K258" s="162"/>
    </row>
    <row r="259" spans="1:11" ht="15.95" customHeight="1" x14ac:dyDescent="0.25">
      <c r="E259" s="1662"/>
      <c r="G259" s="1678"/>
      <c r="H259" s="1678"/>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1661" t="s">
        <v>235</v>
      </c>
      <c r="G261" s="151" t="s">
        <v>232</v>
      </c>
      <c r="H261" s="151"/>
      <c r="K261" s="162"/>
    </row>
    <row r="262" spans="1:11" ht="15.95" customHeight="1" x14ac:dyDescent="0.25">
      <c r="A262" s="317" t="s">
        <v>112</v>
      </c>
      <c r="B262" s="548"/>
      <c r="C262" s="316"/>
      <c r="D262" s="58">
        <f>D206</f>
        <v>0</v>
      </c>
      <c r="E262" s="1661" t="s">
        <v>235</v>
      </c>
      <c r="G262" s="151" t="s">
        <v>151</v>
      </c>
      <c r="H262" s="151"/>
      <c r="K262" s="162"/>
    </row>
    <row r="263" spans="1:11" ht="15.95" customHeight="1" thickBot="1" x14ac:dyDescent="0.3">
      <c r="A263" s="315" t="s">
        <v>113</v>
      </c>
      <c r="B263" s="549"/>
      <c r="C263" s="314"/>
      <c r="D263" s="257">
        <f>D111</f>
        <v>0</v>
      </c>
      <c r="E263" s="1661" t="s">
        <v>235</v>
      </c>
      <c r="G263" s="151" t="s">
        <v>232</v>
      </c>
      <c r="H263" s="151"/>
      <c r="K263" s="162"/>
    </row>
    <row r="264" spans="1:11" ht="15.95" customHeight="1" thickBot="1" x14ac:dyDescent="0.3">
      <c r="A264" s="1664" t="s">
        <v>212</v>
      </c>
      <c r="B264" s="1665"/>
      <c r="C264" s="1680"/>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662"/>
      <c r="K269" s="162"/>
    </row>
    <row r="270" spans="1:11" ht="15.95" customHeight="1" thickBot="1" x14ac:dyDescent="0.35">
      <c r="A270" s="440" t="s">
        <v>236</v>
      </c>
      <c r="B270" s="551"/>
      <c r="C270" s="312"/>
      <c r="D270" s="445">
        <f>D261+D262+D263-D269</f>
        <v>0</v>
      </c>
      <c r="E270" s="1672" t="s">
        <v>298</v>
      </c>
      <c r="G270" s="1678"/>
      <c r="H270" s="1678"/>
      <c r="K270" s="162"/>
    </row>
    <row r="271" spans="1:11" ht="15.95" customHeight="1" thickBot="1" x14ac:dyDescent="0.3">
      <c r="E271" s="1662"/>
      <c r="G271" s="1678"/>
      <c r="H271" s="1678"/>
      <c r="K271" s="162"/>
    </row>
    <row r="272" spans="1:11" ht="15.95" customHeight="1" thickBot="1" x14ac:dyDescent="0.3">
      <c r="A272" s="322" t="s">
        <v>204</v>
      </c>
      <c r="B272" s="552"/>
      <c r="C272" s="1658"/>
      <c r="D272" s="1658"/>
      <c r="E272" s="1658"/>
      <c r="F272" s="1658"/>
      <c r="G272" s="1658"/>
      <c r="H272" s="1658"/>
      <c r="I272" s="1659"/>
      <c r="J272" s="381">
        <f>D158+D187+D239+D269+D254</f>
        <v>92.29</v>
      </c>
      <c r="K272" s="162"/>
    </row>
    <row r="273" spans="1:22" ht="15.95" customHeight="1" thickBot="1" x14ac:dyDescent="0.3">
      <c r="G273" s="151"/>
      <c r="H273" s="151"/>
      <c r="K273" s="162"/>
    </row>
    <row r="274" spans="1:22" ht="16.5" thickBot="1" x14ac:dyDescent="0.3">
      <c r="A274" s="322" t="s">
        <v>205</v>
      </c>
      <c r="B274" s="552"/>
      <c r="C274" s="1658"/>
      <c r="D274" s="1658"/>
      <c r="E274" s="1658"/>
      <c r="F274" s="1658"/>
      <c r="G274" s="1658"/>
      <c r="H274" s="1658"/>
      <c r="I274" s="1659"/>
      <c r="J274" s="383">
        <f>K75+E112-J272</f>
        <v>-92.29</v>
      </c>
      <c r="K274" s="302"/>
      <c r="L274" s="377"/>
      <c r="M274" s="1661" t="s">
        <v>202</v>
      </c>
      <c r="U274" s="382" t="s">
        <v>206</v>
      </c>
      <c r="V274" s="303" t="s">
        <v>83</v>
      </c>
    </row>
    <row r="308" spans="3:5" x14ac:dyDescent="0.25">
      <c r="C308" s="1683"/>
      <c r="D308" s="1683"/>
      <c r="E308" s="1683"/>
    </row>
    <row r="309" spans="3:5" x14ac:dyDescent="0.25">
      <c r="C309" s="1683"/>
      <c r="D309" s="1683"/>
      <c r="E309" s="1683"/>
    </row>
    <row r="310" spans="3:5" x14ac:dyDescent="0.25">
      <c r="C310" s="1683"/>
      <c r="D310" s="1683"/>
      <c r="E310" s="1683"/>
    </row>
    <row r="311" spans="3:5" x14ac:dyDescent="0.25">
      <c r="C311" s="1683"/>
      <c r="D311" s="1683"/>
      <c r="E311" s="1683"/>
    </row>
    <row r="312" spans="3:5" x14ac:dyDescent="0.25">
      <c r="C312" s="1683"/>
      <c r="D312" s="1683"/>
      <c r="E312" s="1683"/>
    </row>
    <row r="313" spans="3:5" x14ac:dyDescent="0.25">
      <c r="C313" s="1683"/>
      <c r="D313" s="1683"/>
      <c r="E313" s="1683"/>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2305-B6CD-481B-9CE4-FD1928A45ABD}">
  <sheetPr>
    <pageSetUpPr fitToPage="1"/>
  </sheetPr>
  <dimension ref="A1:V313"/>
  <sheetViews>
    <sheetView topLeftCell="A4" zoomScaleNormal="100" workbookViewId="0">
      <selection activeCell="O11" sqref="O11"/>
    </sheetView>
  </sheetViews>
  <sheetFormatPr defaultRowHeight="15" x14ac:dyDescent="0.25"/>
  <cols>
    <col min="1" max="5" width="10.7109375" style="1734" customWidth="1"/>
    <col min="6" max="6" width="0.85546875" style="1734" customWidth="1"/>
    <col min="7" max="11" width="10.7109375" style="1734" customWidth="1"/>
    <col min="12" max="12" width="5.7109375" style="1734" customWidth="1"/>
    <col min="13" max="16" width="10.7109375" style="1734" customWidth="1"/>
    <col min="17" max="16384" width="9.140625" style="1734"/>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c r="E11" s="173"/>
      <c r="F11" s="173"/>
      <c r="G11" s="492"/>
      <c r="H11" s="492"/>
      <c r="I11" s="1747" t="s">
        <v>203</v>
      </c>
      <c r="J11" s="174"/>
      <c r="K11" s="162"/>
    </row>
    <row r="12" spans="1:11" ht="19.5" thickBot="1" x14ac:dyDescent="0.3">
      <c r="A12" s="494" t="s">
        <v>701</v>
      </c>
      <c r="B12" s="503"/>
      <c r="C12" s="495"/>
      <c r="D12" s="496" t="s">
        <v>86</v>
      </c>
      <c r="E12" s="497"/>
      <c r="F12" s="175"/>
      <c r="G12" s="176"/>
      <c r="H12" s="176"/>
      <c r="I12" s="177"/>
      <c r="K12" s="162"/>
    </row>
    <row r="13" spans="1:11" ht="16.5" thickBot="1" x14ac:dyDescent="0.3">
      <c r="A13" s="172" t="s">
        <v>159</v>
      </c>
      <c r="B13" s="173"/>
      <c r="C13" s="173"/>
      <c r="D13" s="173"/>
      <c r="E13" s="173"/>
      <c r="F13" s="173"/>
      <c r="G13" s="205"/>
      <c r="H13" s="205"/>
      <c r="I13" s="1732"/>
      <c r="J13" s="174"/>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c r="E15" s="181"/>
      <c r="F15" s="177"/>
      <c r="G15" s="182"/>
      <c r="H15" s="182"/>
      <c r="I15" s="177"/>
      <c r="J15" s="177"/>
      <c r="K15" s="183"/>
    </row>
    <row r="16" spans="1:11" ht="15.75" thickBot="1" x14ac:dyDescent="0.3">
      <c r="A16" s="184" t="s">
        <v>98</v>
      </c>
      <c r="B16" s="197"/>
      <c r="C16" s="177"/>
      <c r="D16" s="185"/>
      <c r="E16" s="181"/>
      <c r="F16" s="177"/>
      <c r="G16" s="182"/>
      <c r="H16" s="182"/>
      <c r="I16" s="177"/>
      <c r="J16" s="177"/>
      <c r="K16" s="183"/>
    </row>
    <row r="17" spans="1:11" ht="16.5" thickBot="1" x14ac:dyDescent="0.3">
      <c r="A17" s="188" t="s">
        <v>218</v>
      </c>
      <c r="B17" s="189"/>
      <c r="C17" s="189"/>
      <c r="D17" s="190" t="s">
        <v>85</v>
      </c>
      <c r="E17" s="191"/>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c r="E19" s="181"/>
      <c r="F19" s="177"/>
      <c r="G19" s="182"/>
      <c r="H19" s="182"/>
      <c r="I19" s="177"/>
      <c r="J19" s="177"/>
      <c r="K19" s="183"/>
    </row>
    <row r="20" spans="1:11" x14ac:dyDescent="0.25">
      <c r="A20" s="373" t="s">
        <v>155</v>
      </c>
      <c r="B20" s="506"/>
      <c r="C20" s="179"/>
      <c r="D20" s="185"/>
      <c r="E20" s="181"/>
      <c r="F20" s="177"/>
      <c r="G20" s="182"/>
      <c r="H20" s="182"/>
      <c r="I20" s="177"/>
      <c r="J20" s="177"/>
      <c r="K20" s="183"/>
    </row>
    <row r="21" spans="1:11" x14ac:dyDescent="0.25">
      <c r="A21" s="372" t="s">
        <v>56</v>
      </c>
      <c r="B21" s="507"/>
      <c r="C21" s="371"/>
      <c r="D21" s="185"/>
      <c r="E21" s="181"/>
      <c r="F21" s="177"/>
      <c r="G21" s="182"/>
      <c r="H21" s="182"/>
      <c r="I21" s="177"/>
      <c r="J21" s="177"/>
      <c r="K21" s="183"/>
    </row>
    <row r="22" spans="1:11" x14ac:dyDescent="0.25">
      <c r="A22" s="370" t="s">
        <v>210</v>
      </c>
      <c r="B22" s="508"/>
      <c r="C22" s="369"/>
      <c r="D22" s="185"/>
      <c r="E22" s="181"/>
      <c r="F22" s="177"/>
      <c r="G22" s="182"/>
      <c r="H22" s="182"/>
      <c r="I22" s="177"/>
      <c r="J22" s="177"/>
      <c r="K22" s="183"/>
    </row>
    <row r="23" spans="1:11" x14ac:dyDescent="0.25">
      <c r="A23" s="368" t="s">
        <v>156</v>
      </c>
      <c r="B23" s="509"/>
      <c r="C23" s="367"/>
      <c r="D23" s="185"/>
      <c r="E23" s="181"/>
      <c r="F23" s="177"/>
      <c r="G23" s="182"/>
      <c r="H23" s="182"/>
      <c r="I23" s="177"/>
      <c r="J23" s="177"/>
      <c r="K23" s="183"/>
    </row>
    <row r="24" spans="1:11" ht="15.75" thickBot="1" x14ac:dyDescent="0.3">
      <c r="A24" s="366" t="s">
        <v>157</v>
      </c>
      <c r="B24" s="510"/>
      <c r="C24" s="365"/>
      <c r="D24" s="186"/>
      <c r="E24" s="181"/>
      <c r="F24" s="177"/>
      <c r="G24" s="187"/>
      <c r="H24" s="187"/>
      <c r="I24" s="177"/>
      <c r="J24" s="177"/>
      <c r="K24" s="183"/>
    </row>
    <row r="25" spans="1:11" ht="16.5" thickBot="1" x14ac:dyDescent="0.3">
      <c r="A25" s="192" t="s">
        <v>161</v>
      </c>
      <c r="B25" s="193"/>
      <c r="C25" s="193"/>
      <c r="D25" s="194" t="s">
        <v>86</v>
      </c>
      <c r="E25" s="174"/>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731"/>
      <c r="J27" s="191"/>
      <c r="K27" s="183"/>
    </row>
    <row r="28" spans="1:11" ht="16.5" thickBot="1" x14ac:dyDescent="0.3">
      <c r="J28" s="201"/>
      <c r="K28" s="183"/>
    </row>
    <row r="29" spans="1:11" ht="16.5" thickBot="1" x14ac:dyDescent="0.3">
      <c r="A29" s="478" t="s">
        <v>252</v>
      </c>
      <c r="B29" s="511"/>
      <c r="C29" s="477"/>
      <c r="D29" s="500"/>
      <c r="E29" s="499"/>
      <c r="G29" s="201"/>
      <c r="H29" s="201"/>
      <c r="K29" s="183"/>
    </row>
    <row r="30" spans="1:11" ht="16.5" thickBot="1" x14ac:dyDescent="0.3">
      <c r="A30" s="364" t="s">
        <v>267</v>
      </c>
      <c r="B30" s="512"/>
      <c r="C30" s="363"/>
      <c r="D30" s="501"/>
      <c r="E30" s="502"/>
      <c r="G30" s="201"/>
      <c r="H30" s="201"/>
      <c r="K30" s="183"/>
    </row>
    <row r="31" spans="1:11" ht="15.75" x14ac:dyDescent="0.25">
      <c r="G31" s="201"/>
      <c r="H31" s="201"/>
      <c r="K31" s="183"/>
    </row>
    <row r="32" spans="1:11" ht="16.5" thickBot="1" x14ac:dyDescent="0.3">
      <c r="A32" s="258" t="s">
        <v>258</v>
      </c>
      <c r="B32" s="258"/>
      <c r="E32" s="1756"/>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c r="E34" s="411"/>
      <c r="G34" s="613"/>
      <c r="H34" s="614"/>
      <c r="I34" s="612"/>
    </row>
    <row r="35" spans="1:11" x14ac:dyDescent="0.25">
      <c r="A35" s="306" t="s">
        <v>56</v>
      </c>
      <c r="B35" s="514"/>
      <c r="C35" s="79">
        <v>700</v>
      </c>
      <c r="D35" s="398"/>
      <c r="E35" s="412"/>
      <c r="G35" s="615"/>
      <c r="H35" s="614"/>
      <c r="I35" s="612"/>
      <c r="J35" s="151"/>
    </row>
    <row r="36" spans="1:11" ht="15.75" thickBot="1" x14ac:dyDescent="0.3">
      <c r="A36" s="404" t="s">
        <v>57</v>
      </c>
      <c r="B36" s="515"/>
      <c r="C36" s="405">
        <v>250</v>
      </c>
      <c r="D36" s="406"/>
      <c r="E36" s="413"/>
      <c r="G36" s="616"/>
      <c r="H36" s="617"/>
      <c r="I36" s="612"/>
      <c r="J36" s="151"/>
    </row>
    <row r="37" spans="1:11" ht="15.75" thickBot="1" x14ac:dyDescent="0.3">
      <c r="A37" s="407" t="s">
        <v>60</v>
      </c>
      <c r="B37" s="516"/>
      <c r="C37" s="408">
        <f>SUM(C34:C36)</f>
        <v>1885</v>
      </c>
      <c r="D37" s="409"/>
      <c r="E37" s="410"/>
      <c r="G37" s="43"/>
      <c r="H37" s="11"/>
      <c r="I37" s="612"/>
    </row>
    <row r="38" spans="1:11" ht="5.0999999999999996" customHeight="1" thickBot="1" x14ac:dyDescent="0.35">
      <c r="A38" s="1740"/>
      <c r="B38" s="1740"/>
      <c r="E38" s="1756"/>
      <c r="G38" s="151"/>
      <c r="H38" s="151"/>
    </row>
    <row r="39" spans="1:11" ht="15.75" thickBot="1" x14ac:dyDescent="0.3">
      <c r="A39" s="421" t="s">
        <v>82</v>
      </c>
      <c r="B39" s="517"/>
      <c r="C39" s="422"/>
      <c r="D39" s="418" t="s">
        <v>126</v>
      </c>
      <c r="E39" s="155" t="s">
        <v>127</v>
      </c>
    </row>
    <row r="40" spans="1:11" x14ac:dyDescent="0.25">
      <c r="A40" s="423" t="s">
        <v>214</v>
      </c>
      <c r="B40" s="518"/>
      <c r="C40" s="424"/>
      <c r="D40" s="419"/>
      <c r="E40" s="61"/>
      <c r="F40" s="151"/>
    </row>
    <row r="41" spans="1:11" x14ac:dyDescent="0.25">
      <c r="A41" s="425" t="s">
        <v>69</v>
      </c>
      <c r="B41" s="519"/>
      <c r="C41" s="430"/>
      <c r="D41" s="417"/>
      <c r="E41" s="32"/>
      <c r="F41" s="151"/>
      <c r="J41" s="183"/>
    </row>
    <row r="42" spans="1:11" ht="15.75" thickBot="1" x14ac:dyDescent="0.3">
      <c r="A42" s="426" t="s">
        <v>46</v>
      </c>
      <c r="B42" s="520"/>
      <c r="C42" s="427"/>
      <c r="D42" s="420"/>
      <c r="E42" s="37"/>
      <c r="K42" s="183"/>
    </row>
    <row r="43" spans="1:11" ht="15.75" thickBot="1" x14ac:dyDescent="0.3">
      <c r="A43" s="428" t="s">
        <v>70</v>
      </c>
      <c r="B43" s="521"/>
      <c r="C43" s="429"/>
      <c r="D43" s="93"/>
      <c r="E43" s="33"/>
      <c r="K43" s="183"/>
    </row>
    <row r="44" spans="1:11" ht="15.75" thickBot="1" x14ac:dyDescent="0.3">
      <c r="A44" s="1748"/>
      <c r="B44" s="1748"/>
      <c r="C44" s="10"/>
      <c r="D44" s="10"/>
      <c r="E44" s="11"/>
      <c r="K44" s="183"/>
    </row>
    <row r="45" spans="1:11" ht="16.5" thickBot="1" x14ac:dyDescent="0.3">
      <c r="A45" s="487" t="s">
        <v>131</v>
      </c>
      <c r="B45" s="522"/>
      <c r="C45" s="488"/>
      <c r="D45" s="1741"/>
      <c r="E45" s="1741"/>
      <c r="F45" s="490"/>
      <c r="G45" s="1742"/>
      <c r="H45" s="1742"/>
      <c r="I45" s="362" t="s">
        <v>200</v>
      </c>
      <c r="J45" s="361" t="s">
        <v>199</v>
      </c>
      <c r="K45" s="183"/>
    </row>
    <row r="46" spans="1:11" ht="15.75" thickBot="1" x14ac:dyDescent="0.3">
      <c r="A46" s="197"/>
      <c r="B46" s="197"/>
      <c r="C46" s="177"/>
      <c r="F46" s="177"/>
      <c r="G46" s="196"/>
      <c r="H46" s="196"/>
      <c r="I46" s="198"/>
      <c r="J46" s="199"/>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732"/>
      <c r="J49" s="191"/>
      <c r="K49" s="203"/>
    </row>
    <row r="50" spans="1:14" x14ac:dyDescent="0.25">
      <c r="A50" s="51" t="s">
        <v>162</v>
      </c>
      <c r="B50" s="51"/>
      <c r="C50" s="1759"/>
      <c r="D50" s="1756"/>
      <c r="E50" s="11"/>
    </row>
    <row r="54" spans="1:14" ht="18.75" x14ac:dyDescent="0.3">
      <c r="E54" s="380" t="s">
        <v>144</v>
      </c>
      <c r="I54" s="18"/>
      <c r="J54" s="2519" t="s">
        <v>556</v>
      </c>
      <c r="K54" s="2519"/>
    </row>
    <row r="55" spans="1:14" x14ac:dyDescent="0.25">
      <c r="A55" s="1013"/>
      <c r="B55" s="1013"/>
      <c r="C55" s="11"/>
      <c r="D55" s="1756"/>
      <c r="E55" s="1756"/>
      <c r="J55" s="1756"/>
    </row>
    <row r="56" spans="1:14" ht="19.5" thickBot="1" x14ac:dyDescent="0.35">
      <c r="A56" s="164" t="s">
        <v>59</v>
      </c>
      <c r="B56" s="164" t="s">
        <v>854</v>
      </c>
      <c r="C56" s="2589"/>
      <c r="D56" s="2589"/>
      <c r="E56" s="2589"/>
      <c r="F56" s="18"/>
      <c r="G56" s="168">
        <v>2020</v>
      </c>
      <c r="H56" s="168"/>
      <c r="J56" s="1756"/>
    </row>
    <row r="57" spans="1:14" x14ac:dyDescent="0.25">
      <c r="J57" s="1756"/>
    </row>
    <row r="58" spans="1:14" ht="12" customHeight="1" x14ac:dyDescent="0.25">
      <c r="A58" s="258" t="s">
        <v>64</v>
      </c>
      <c r="B58" s="258"/>
      <c r="C58" s="11"/>
      <c r="D58" s="1756"/>
      <c r="E58" s="1756"/>
      <c r="G58" s="1734" t="s">
        <v>855</v>
      </c>
      <c r="J58" s="1756"/>
    </row>
    <row r="59" spans="1:14" ht="8.1" customHeight="1" thickBot="1" x14ac:dyDescent="0.35">
      <c r="A59" s="1740"/>
      <c r="B59" s="1740"/>
      <c r="C59" s="11"/>
      <c r="D59" s="1756"/>
      <c r="E59" s="1756"/>
      <c r="J59" s="1756"/>
    </row>
    <row r="60" spans="1:14" ht="15.75" thickBot="1" x14ac:dyDescent="0.3">
      <c r="A60" s="1745" t="s">
        <v>198</v>
      </c>
      <c r="B60" s="1746"/>
      <c r="C60" s="1731"/>
      <c r="D60" s="359"/>
      <c r="E60" s="358"/>
      <c r="F60" s="1731"/>
      <c r="G60" s="1731"/>
      <c r="H60" s="1731"/>
      <c r="I60" s="1731"/>
      <c r="J60" s="357" t="s">
        <v>203</v>
      </c>
      <c r="K60" s="356"/>
    </row>
    <row r="61" spans="1:14" ht="9.9499999999999993" customHeight="1" thickBot="1" x14ac:dyDescent="0.3">
      <c r="B61" s="177" t="s">
        <v>856</v>
      </c>
      <c r="H61" s="177" t="s">
        <v>857</v>
      </c>
      <c r="K61" s="162"/>
    </row>
    <row r="62" spans="1:14" ht="20.100000000000001" customHeight="1" thickBot="1" x14ac:dyDescent="0.3">
      <c r="A62" s="1735" t="s">
        <v>169</v>
      </c>
      <c r="B62" s="1736"/>
      <c r="C62" s="1736"/>
      <c r="D62" s="73" t="s">
        <v>17</v>
      </c>
      <c r="E62" s="207" t="s">
        <v>99</v>
      </c>
      <c r="G62" s="2584" t="s">
        <v>554</v>
      </c>
      <c r="H62" s="2585"/>
      <c r="I62" s="2585"/>
      <c r="J62" s="2586"/>
      <c r="K62" s="162"/>
    </row>
    <row r="63" spans="1:14" ht="15.75" customHeight="1" thickBot="1" x14ac:dyDescent="0.3">
      <c r="A63" s="2486"/>
      <c r="B63" s="2487"/>
      <c r="C63" s="2488"/>
      <c r="D63" s="233"/>
      <c r="E63" s="355"/>
      <c r="G63" s="1735" t="s">
        <v>63</v>
      </c>
      <c r="H63" s="1736"/>
      <c r="I63" s="558" t="s">
        <v>17</v>
      </c>
      <c r="J63" s="271" t="s">
        <v>61</v>
      </c>
      <c r="K63" s="162"/>
      <c r="N63" s="1749"/>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c r="E73" s="83"/>
      <c r="K73" s="162"/>
    </row>
    <row r="74" spans="1:11" ht="8.1" customHeight="1" thickBot="1" x14ac:dyDescent="0.3">
      <c r="K74" s="162"/>
    </row>
    <row r="75" spans="1:11" ht="15.75" thickBot="1" x14ac:dyDescent="0.3">
      <c r="A75" s="1730" t="s">
        <v>196</v>
      </c>
      <c r="B75" s="1731"/>
      <c r="C75" s="1731"/>
      <c r="D75" s="1731"/>
      <c r="E75" s="351"/>
      <c r="F75" s="1731"/>
      <c r="G75" s="1731"/>
      <c r="H75" s="1731"/>
      <c r="I75" s="1731"/>
      <c r="J75" s="1732"/>
      <c r="K75" s="33">
        <f>K60-D73</f>
        <v>0</v>
      </c>
    </row>
    <row r="76" spans="1:11" ht="5.0999999999999996" customHeight="1" x14ac:dyDescent="0.25">
      <c r="E76" s="1756"/>
      <c r="K76" s="162"/>
    </row>
    <row r="77" spans="1:11" ht="12" customHeight="1" x14ac:dyDescent="0.25">
      <c r="A77" s="258" t="s">
        <v>763</v>
      </c>
      <c r="E77" s="1756"/>
      <c r="K77" s="162"/>
    </row>
    <row r="78" spans="1:11" ht="9.9499999999999993" customHeight="1" thickBot="1" x14ac:dyDescent="0.3">
      <c r="D78" s="177" t="s">
        <v>858</v>
      </c>
      <c r="E78" s="1756"/>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c r="F80" s="1756"/>
      <c r="G80" s="2575" t="s">
        <v>139</v>
      </c>
      <c r="H80" s="2575"/>
      <c r="I80" s="2575"/>
      <c r="J80" s="2575"/>
      <c r="K80" s="2575"/>
    </row>
    <row r="81" spans="1:11" ht="15" customHeight="1" x14ac:dyDescent="0.25">
      <c r="A81" s="2572" t="s">
        <v>123</v>
      </c>
      <c r="B81" s="2573"/>
      <c r="C81" s="568">
        <v>700</v>
      </c>
      <c r="D81" s="555"/>
      <c r="E81" s="556"/>
      <c r="G81" s="2574" t="s">
        <v>762</v>
      </c>
      <c r="H81" s="2575"/>
      <c r="I81" s="2575"/>
      <c r="J81" s="2575"/>
      <c r="K81" s="2575"/>
    </row>
    <row r="82" spans="1:11" ht="15" customHeight="1" thickBot="1" x14ac:dyDescent="0.3">
      <c r="A82" s="2576" t="s">
        <v>114</v>
      </c>
      <c r="B82" s="2577"/>
      <c r="C82" s="417">
        <v>250</v>
      </c>
      <c r="D82" s="565"/>
      <c r="E82" s="469"/>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1756"/>
      <c r="G84" s="2495"/>
      <c r="H84" s="2495"/>
      <c r="I84" s="2495"/>
      <c r="J84" s="2495"/>
      <c r="K84" s="2495"/>
    </row>
    <row r="85" spans="1:11" ht="15" customHeight="1" thickBot="1" x14ac:dyDescent="0.3">
      <c r="A85" s="2567" t="s">
        <v>149</v>
      </c>
      <c r="B85" s="2568"/>
      <c r="C85" s="414">
        <f>D85</f>
        <v>0</v>
      </c>
      <c r="D85" s="416"/>
      <c r="E85" s="59" t="s">
        <v>229</v>
      </c>
      <c r="F85" s="1756"/>
      <c r="G85" s="2495"/>
      <c r="H85" s="2495"/>
      <c r="I85" s="2495"/>
      <c r="J85" s="2495"/>
      <c r="K85" s="2495"/>
    </row>
    <row r="86" spans="1:11" ht="15" customHeight="1" thickBot="1" x14ac:dyDescent="0.3">
      <c r="A86" s="2569" t="s">
        <v>228</v>
      </c>
      <c r="B86" s="2570"/>
      <c r="C86" s="156">
        <f>C80+C81+C82+C83+C84+C85</f>
        <v>1885</v>
      </c>
      <c r="D86" s="33"/>
      <c r="E86" s="11"/>
      <c r="G86" s="2571"/>
      <c r="H86" s="2571"/>
      <c r="I86" s="2571"/>
      <c r="J86" s="2571"/>
      <c r="K86" s="2571"/>
    </row>
    <row r="87" spans="1:11" ht="9.9499999999999993" customHeight="1" thickBot="1" x14ac:dyDescent="0.3">
      <c r="E87" s="1756"/>
      <c r="K87" s="1763" t="s">
        <v>859</v>
      </c>
    </row>
    <row r="88" spans="1:11" ht="15" customHeight="1" thickBot="1" x14ac:dyDescent="0.3">
      <c r="A88" s="2558" t="s">
        <v>761</v>
      </c>
      <c r="B88" s="2559"/>
      <c r="C88" s="2559"/>
      <c r="D88" s="2559"/>
      <c r="E88" s="2559"/>
      <c r="F88" s="2559"/>
      <c r="G88" s="2559"/>
      <c r="H88" s="2559"/>
      <c r="I88" s="2559"/>
      <c r="J88" s="2560"/>
      <c r="K88" s="33"/>
    </row>
    <row r="89" spans="1:11" ht="5.0999999999999996" customHeight="1" x14ac:dyDescent="0.25">
      <c r="E89" s="1756"/>
      <c r="K89" s="162"/>
    </row>
    <row r="90" spans="1:11" ht="12" customHeight="1" x14ac:dyDescent="0.25">
      <c r="A90" s="258" t="s">
        <v>65</v>
      </c>
      <c r="B90" s="258"/>
      <c r="C90" s="160"/>
      <c r="D90" s="1756" t="s">
        <v>860</v>
      </c>
      <c r="E90" s="1756"/>
      <c r="K90" s="162"/>
    </row>
    <row r="91" spans="1:11" ht="5.0999999999999996" customHeight="1" thickBot="1" x14ac:dyDescent="0.35">
      <c r="A91" s="1740"/>
      <c r="B91" s="1740"/>
      <c r="C91" s="1764"/>
      <c r="D91" s="1756"/>
      <c r="E91" s="1756"/>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c r="K93" s="162"/>
    </row>
    <row r="94" spans="1:11" x14ac:dyDescent="0.25">
      <c r="A94" s="2549" t="s">
        <v>536</v>
      </c>
      <c r="B94" s="2550"/>
      <c r="C94" s="211"/>
      <c r="D94" s="211"/>
      <c r="E94" s="34"/>
      <c r="K94" s="162"/>
    </row>
    <row r="95" spans="1:11" x14ac:dyDescent="0.25">
      <c r="A95" s="2549" t="s">
        <v>490</v>
      </c>
      <c r="B95" s="2550"/>
      <c r="C95" s="211"/>
      <c r="D95" s="211"/>
      <c r="E95" s="34"/>
      <c r="K95" s="162"/>
    </row>
    <row r="96" spans="1:11" x14ac:dyDescent="0.25">
      <c r="A96" s="2549" t="s">
        <v>8</v>
      </c>
      <c r="B96" s="2550"/>
      <c r="C96" s="211"/>
      <c r="D96" s="211"/>
      <c r="E96" s="34"/>
      <c r="K96" s="162"/>
    </row>
    <row r="97" spans="1:11" x14ac:dyDescent="0.25">
      <c r="A97" s="2549" t="s">
        <v>7</v>
      </c>
      <c r="B97" s="2550"/>
      <c r="C97" s="211"/>
      <c r="D97" s="211"/>
      <c r="E97" s="34"/>
      <c r="K97" s="162"/>
    </row>
    <row r="98" spans="1:11" x14ac:dyDescent="0.25">
      <c r="A98" s="2549" t="s">
        <v>50</v>
      </c>
      <c r="B98" s="2550"/>
      <c r="C98" s="211"/>
      <c r="D98" s="211"/>
      <c r="E98" s="34"/>
      <c r="K98" s="162"/>
    </row>
    <row r="99" spans="1:11" x14ac:dyDescent="0.25">
      <c r="A99" s="2549" t="s">
        <v>11</v>
      </c>
      <c r="B99" s="2550"/>
      <c r="C99" s="211"/>
      <c r="D99" s="211"/>
      <c r="E99" s="34"/>
      <c r="K99" s="162"/>
    </row>
    <row r="100" spans="1:11" ht="15.75" thickBot="1" x14ac:dyDescent="0.3">
      <c r="A100" s="2549" t="s">
        <v>491</v>
      </c>
      <c r="B100" s="2550"/>
      <c r="C100" s="211"/>
      <c r="D100" s="211"/>
      <c r="E100" s="34"/>
      <c r="H100" s="1734" t="s">
        <v>861</v>
      </c>
      <c r="K100" s="162"/>
    </row>
    <row r="101" spans="1:11" ht="15.75" thickBot="1" x14ac:dyDescent="0.3">
      <c r="A101" s="2549" t="s">
        <v>15</v>
      </c>
      <c r="B101" s="2550"/>
      <c r="C101" s="211"/>
      <c r="D101" s="211"/>
      <c r="E101" s="34"/>
      <c r="G101" s="350" t="s">
        <v>62</v>
      </c>
      <c r="H101" s="1736"/>
      <c r="I101" s="349" t="s">
        <v>100</v>
      </c>
      <c r="J101" s="348" t="s">
        <v>49</v>
      </c>
      <c r="K101" s="162"/>
    </row>
    <row r="102" spans="1:11" x14ac:dyDescent="0.25">
      <c r="A102" s="2549" t="s">
        <v>13</v>
      </c>
      <c r="B102" s="2550"/>
      <c r="C102" s="211"/>
      <c r="D102" s="211"/>
      <c r="E102" s="34"/>
      <c r="G102" s="2486"/>
      <c r="H102" s="2488"/>
      <c r="I102" s="213"/>
      <c r="J102" s="212"/>
      <c r="K102" s="162"/>
    </row>
    <row r="103" spans="1:11" x14ac:dyDescent="0.25">
      <c r="A103" s="2549"/>
      <c r="B103" s="2550"/>
      <c r="C103" s="211"/>
      <c r="D103" s="211"/>
      <c r="E103" s="34"/>
      <c r="G103" s="2489"/>
      <c r="H103" s="2491"/>
      <c r="I103" s="213"/>
      <c r="J103" s="212"/>
      <c r="K103" s="162"/>
    </row>
    <row r="104" spans="1:11" x14ac:dyDescent="0.25">
      <c r="A104" s="2549"/>
      <c r="B104" s="2550"/>
      <c r="C104" s="211"/>
      <c r="D104" s="211"/>
      <c r="E104" s="34"/>
      <c r="G104" s="2489"/>
      <c r="H104" s="2491"/>
      <c r="I104" s="213"/>
      <c r="J104" s="212"/>
      <c r="K104" s="162"/>
    </row>
    <row r="105" spans="1:11" x14ac:dyDescent="0.25">
      <c r="A105" s="2549"/>
      <c r="B105" s="2550"/>
      <c r="C105" s="211"/>
      <c r="D105" s="211"/>
      <c r="E105" s="34"/>
      <c r="G105" s="2489"/>
      <c r="H105" s="2491"/>
      <c r="I105" s="213"/>
      <c r="J105" s="212"/>
      <c r="K105" s="162"/>
    </row>
    <row r="106" spans="1:11" x14ac:dyDescent="0.25">
      <c r="A106" s="2549"/>
      <c r="B106" s="2550"/>
      <c r="C106" s="211"/>
      <c r="D106" s="211"/>
      <c r="E106" s="34"/>
      <c r="G106" s="2489"/>
      <c r="H106" s="2491"/>
      <c r="I106" s="215"/>
      <c r="J106" s="212"/>
      <c r="K106" s="162"/>
    </row>
    <row r="107" spans="1:11" ht="15.75" thickBot="1" x14ac:dyDescent="0.3">
      <c r="A107" s="2551" t="s">
        <v>67</v>
      </c>
      <c r="B107" s="2552"/>
      <c r="C107" s="1622"/>
      <c r="D107" s="1622"/>
      <c r="E107" s="34"/>
      <c r="G107" s="438" t="s">
        <v>101</v>
      </c>
      <c r="H107" s="553"/>
      <c r="I107" s="54"/>
      <c r="J107" s="257"/>
      <c r="K107" s="162"/>
    </row>
    <row r="108" spans="1:11" ht="15.75" thickBot="1" x14ac:dyDescent="0.3">
      <c r="A108" s="2553" t="s">
        <v>66</v>
      </c>
      <c r="B108" s="2554"/>
      <c r="C108" s="960"/>
      <c r="D108" s="960"/>
      <c r="E108" s="960"/>
    </row>
    <row r="109" spans="1:11" ht="8.1" customHeight="1" thickBot="1" x14ac:dyDescent="0.3">
      <c r="K109" s="162"/>
    </row>
    <row r="110" spans="1:11" ht="15.75" thickBot="1" x14ac:dyDescent="0.3">
      <c r="A110" s="346" t="s">
        <v>91</v>
      </c>
      <c r="B110" s="527"/>
      <c r="C110" s="344"/>
      <c r="K110" s="162"/>
    </row>
    <row r="111" spans="1:11" ht="15.75" thickBot="1" x14ac:dyDescent="0.3">
      <c r="A111" s="345" t="s">
        <v>90</v>
      </c>
      <c r="B111" s="75"/>
      <c r="C111" s="75"/>
      <c r="D111" s="344"/>
      <c r="E111" s="2555" t="s">
        <v>537</v>
      </c>
      <c r="F111" s="2556"/>
      <c r="G111" s="2556"/>
      <c r="H111" s="2556"/>
      <c r="I111" s="2556"/>
      <c r="J111" s="2556"/>
      <c r="K111" s="2556"/>
    </row>
    <row r="112" spans="1:11" ht="15.75" thickBot="1" x14ac:dyDescent="0.3">
      <c r="A112" s="342" t="s">
        <v>217</v>
      </c>
      <c r="B112" s="341"/>
      <c r="C112" s="341"/>
      <c r="D112" s="341"/>
      <c r="E112" s="219"/>
      <c r="G112" s="2557"/>
      <c r="H112" s="2509"/>
      <c r="I112" s="2509"/>
      <c r="J112" s="2509"/>
      <c r="K112" s="162" t="s">
        <v>862</v>
      </c>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756"/>
      <c r="G117" s="161"/>
      <c r="H117" s="161"/>
      <c r="K117" s="162"/>
    </row>
    <row r="118" spans="1:21" ht="15.75" thickBot="1" x14ac:dyDescent="0.3">
      <c r="C118" s="11"/>
      <c r="D118" s="11"/>
      <c r="E118" s="1756"/>
      <c r="K118" s="162" t="s">
        <v>143</v>
      </c>
    </row>
    <row r="119" spans="1:21" ht="18" customHeight="1" thickBot="1" x14ac:dyDescent="0.3">
      <c r="A119" s="2546" t="s">
        <v>191</v>
      </c>
      <c r="B119" s="2547"/>
      <c r="C119" s="2547"/>
      <c r="D119" s="2547"/>
      <c r="E119" s="2547"/>
      <c r="F119" s="2547"/>
      <c r="G119" s="2547"/>
      <c r="H119" s="2547"/>
      <c r="I119" s="2547"/>
      <c r="J119" s="2548"/>
      <c r="K119" s="222"/>
    </row>
    <row r="120" spans="1:21" ht="8.1" customHeight="1" x14ac:dyDescent="0.25">
      <c r="D120" s="10"/>
      <c r="E120" s="1756"/>
      <c r="I120" s="86"/>
      <c r="K120" s="162"/>
    </row>
    <row r="121" spans="1:21" ht="15" customHeight="1" x14ac:dyDescent="0.25">
      <c r="A121" s="258" t="s">
        <v>265</v>
      </c>
      <c r="B121" s="258"/>
      <c r="D121" s="10"/>
      <c r="E121" s="1756"/>
      <c r="I121" s="86"/>
      <c r="K121" s="162"/>
    </row>
    <row r="122" spans="1:21" ht="15" customHeight="1" x14ac:dyDescent="0.25">
      <c r="A122" s="258"/>
      <c r="B122" s="258"/>
      <c r="D122" s="10"/>
      <c r="E122" s="1756"/>
      <c r="I122" s="86"/>
      <c r="K122" s="162"/>
    </row>
    <row r="123" spans="1:21" ht="15" customHeight="1" x14ac:dyDescent="0.25">
      <c r="A123" s="448" t="s">
        <v>650</v>
      </c>
      <c r="B123" s="448"/>
      <c r="D123" s="10"/>
      <c r="E123" s="1756" t="s">
        <v>863</v>
      </c>
      <c r="I123" s="86"/>
      <c r="K123" s="162"/>
    </row>
    <row r="124" spans="1:21" ht="5.0999999999999996" customHeight="1" thickBot="1" x14ac:dyDescent="0.3">
      <c r="K124" s="162"/>
    </row>
    <row r="125" spans="1:21" ht="15" customHeight="1" thickBot="1" x14ac:dyDescent="0.3">
      <c r="A125" s="2506" t="s">
        <v>19</v>
      </c>
      <c r="B125" s="2508"/>
      <c r="C125" s="1755"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744"/>
      <c r="B148" s="1757" t="s">
        <v>1</v>
      </c>
      <c r="C148" s="1003" t="s">
        <v>541</v>
      </c>
      <c r="D148" s="1005"/>
      <c r="E148" s="231"/>
      <c r="G148" s="2526"/>
      <c r="H148" s="2526"/>
      <c r="I148" s="2526"/>
      <c r="J148" s="2526"/>
      <c r="K148" s="2526"/>
    </row>
    <row r="149" spans="1:14" ht="15" customHeight="1" x14ac:dyDescent="0.25">
      <c r="A149" s="2532" t="s">
        <v>119</v>
      </c>
      <c r="B149" s="2533"/>
      <c r="C149" s="1729"/>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753" t="s">
        <v>120</v>
      </c>
      <c r="B158" s="1754"/>
      <c r="C158" s="1751"/>
      <c r="D158" s="33"/>
      <c r="E158" s="1752"/>
      <c r="G158" s="594" t="s">
        <v>281</v>
      </c>
      <c r="H158" s="593" t="s">
        <v>277</v>
      </c>
      <c r="I158" s="593" t="s">
        <v>278</v>
      </c>
      <c r="K158" s="162"/>
      <c r="L158" s="10"/>
    </row>
    <row r="159" spans="1:14" ht="15" customHeight="1" thickBot="1" x14ac:dyDescent="0.3">
      <c r="G159" s="1760"/>
      <c r="H159" s="606"/>
      <c r="I159" s="592"/>
      <c r="K159" s="162"/>
      <c r="M159" s="33"/>
      <c r="N159" s="325" t="s">
        <v>276</v>
      </c>
    </row>
    <row r="160" spans="1:14" ht="15" customHeight="1" thickBot="1" x14ac:dyDescent="0.3">
      <c r="A160" s="1737" t="s">
        <v>246</v>
      </c>
      <c r="B160" s="1737"/>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c r="E162" s="457"/>
      <c r="G162" s="1743" t="s">
        <v>242</v>
      </c>
      <c r="H162" s="1743"/>
      <c r="J162" s="10"/>
      <c r="K162" s="162"/>
    </row>
    <row r="163" spans="1:16" ht="15" customHeight="1" thickBot="1" x14ac:dyDescent="0.3">
      <c r="A163" s="1734" t="s">
        <v>279</v>
      </c>
      <c r="D163" s="33"/>
      <c r="E163" s="33"/>
      <c r="G163" s="1760" t="s">
        <v>287</v>
      </c>
      <c r="K163" s="162"/>
      <c r="M163" s="1743" t="s">
        <v>741</v>
      </c>
    </row>
    <row r="164" spans="1:16" ht="15" customHeight="1" thickBot="1" x14ac:dyDescent="0.3">
      <c r="A164" s="596" t="s">
        <v>280</v>
      </c>
      <c r="B164" s="1762"/>
      <c r="C164" s="484"/>
      <c r="D164" s="431"/>
      <c r="E164" s="1765" t="s">
        <v>256</v>
      </c>
      <c r="G164" s="1733" t="s">
        <v>738</v>
      </c>
      <c r="H164" s="2509" t="s">
        <v>282</v>
      </c>
      <c r="I164" s="2509"/>
      <c r="J164" s="1760"/>
      <c r="M164" s="1733" t="s">
        <v>738</v>
      </c>
      <c r="N164" s="607"/>
    </row>
    <row r="165" spans="1:16" ht="15" customHeight="1" thickBot="1" x14ac:dyDescent="0.3">
      <c r="A165" s="461" t="s">
        <v>247</v>
      </c>
      <c r="B165" s="461"/>
      <c r="C165" s="460">
        <f>C162</f>
        <v>935</v>
      </c>
      <c r="D165" s="456"/>
      <c r="E165" s="457"/>
      <c r="G165" s="1760" t="s">
        <v>704</v>
      </c>
      <c r="H165" s="1760"/>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731"/>
      <c r="F170" s="1731"/>
      <c r="G170" s="1731"/>
      <c r="H170" s="1731"/>
      <c r="I170" s="1731"/>
      <c r="J170" s="33"/>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758"/>
      <c r="C176" s="1731"/>
      <c r="D176" s="1731"/>
      <c r="E176" s="1731"/>
      <c r="F176" s="1731"/>
      <c r="G176" s="1731"/>
      <c r="H176" s="1731"/>
      <c r="I176" s="323"/>
      <c r="J176" s="33"/>
      <c r="K176" s="162" t="s">
        <v>146</v>
      </c>
    </row>
    <row r="177" spans="1:16" ht="15" customHeight="1" x14ac:dyDescent="0.25">
      <c r="J177" s="10"/>
      <c r="K177" s="162"/>
    </row>
    <row r="178" spans="1:16" ht="15" customHeight="1" x14ac:dyDescent="0.25">
      <c r="J178" s="10"/>
      <c r="K178" s="162"/>
    </row>
    <row r="179" spans="1:16" ht="15" customHeight="1" thickBot="1" x14ac:dyDescent="0.3">
      <c r="A179" s="1737" t="s">
        <v>651</v>
      </c>
      <c r="D179" s="1734" t="s">
        <v>864</v>
      </c>
      <c r="J179" s="10"/>
      <c r="K179" s="162"/>
    </row>
    <row r="180" spans="1:16" ht="15" customHeight="1" thickBot="1" x14ac:dyDescent="0.3">
      <c r="A180" s="1750" t="s">
        <v>88</v>
      </c>
      <c r="B180" s="1751"/>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750" t="s">
        <v>89</v>
      </c>
      <c r="B187" s="1751"/>
      <c r="C187" s="1751"/>
      <c r="D187" s="33"/>
      <c r="E187" s="1752"/>
      <c r="G187" s="594" t="s">
        <v>281</v>
      </c>
      <c r="H187" s="593" t="s">
        <v>277</v>
      </c>
      <c r="I187" s="593" t="s">
        <v>278</v>
      </c>
      <c r="K187" s="162"/>
      <c r="L187" s="10"/>
    </row>
    <row r="188" spans="1:16" ht="15" customHeight="1" thickBot="1" x14ac:dyDescent="0.3">
      <c r="G188" s="1760"/>
      <c r="H188" s="606"/>
      <c r="I188" s="592"/>
      <c r="K188" s="162"/>
      <c r="M188" s="33"/>
      <c r="N188" s="325" t="s">
        <v>276</v>
      </c>
    </row>
    <row r="189" spans="1:16" ht="15" customHeight="1" thickBot="1" x14ac:dyDescent="0.3">
      <c r="A189" s="1737" t="s">
        <v>285</v>
      </c>
      <c r="B189" s="1737"/>
      <c r="J189" s="10"/>
      <c r="K189" s="162"/>
    </row>
    <row r="190" spans="1:16" ht="15" customHeight="1" thickBot="1" x14ac:dyDescent="0.3">
      <c r="A190" s="462" t="s">
        <v>123</v>
      </c>
      <c r="B190" s="462"/>
      <c r="C190" s="463" t="s">
        <v>245</v>
      </c>
      <c r="D190" s="463" t="s">
        <v>47</v>
      </c>
      <c r="E190" s="463" t="s">
        <v>243</v>
      </c>
      <c r="H190" s="51"/>
      <c r="I190" s="10"/>
      <c r="J190" s="1760"/>
      <c r="K190" s="162"/>
      <c r="P190" s="1733" t="s">
        <v>83</v>
      </c>
    </row>
    <row r="191" spans="1:16" ht="15" customHeight="1" thickBot="1" x14ac:dyDescent="0.3">
      <c r="A191" s="464" t="s">
        <v>248</v>
      </c>
      <c r="B191" s="539"/>
      <c r="C191" s="465">
        <f>C81</f>
        <v>700</v>
      </c>
      <c r="D191" s="469"/>
      <c r="E191" s="308"/>
      <c r="G191" s="1743" t="s">
        <v>257</v>
      </c>
      <c r="H191" s="1743"/>
      <c r="J191" s="10"/>
      <c r="K191" s="162"/>
    </row>
    <row r="192" spans="1:16" ht="15" customHeight="1" thickBot="1" x14ac:dyDescent="0.3">
      <c r="A192" s="586" t="s">
        <v>274</v>
      </c>
      <c r="B192" s="587"/>
      <c r="C192" s="588"/>
      <c r="D192" s="33"/>
      <c r="E192" s="33"/>
      <c r="G192" s="1760" t="s">
        <v>287</v>
      </c>
      <c r="M192" s="1743" t="s">
        <v>737</v>
      </c>
    </row>
    <row r="193" spans="1:14" ht="15" customHeight="1" thickBot="1" x14ac:dyDescent="0.3">
      <c r="A193" s="596" t="s">
        <v>280</v>
      </c>
      <c r="B193" s="1761"/>
      <c r="C193" s="589"/>
      <c r="D193" s="431"/>
      <c r="E193" s="450" t="s">
        <v>256</v>
      </c>
      <c r="G193" s="1733" t="s">
        <v>738</v>
      </c>
      <c r="H193" s="2509" t="s">
        <v>282</v>
      </c>
      <c r="I193" s="2509"/>
      <c r="J193" s="1760"/>
      <c r="K193" s="162"/>
      <c r="L193" s="10"/>
      <c r="M193" s="1733" t="s">
        <v>736</v>
      </c>
      <c r="N193" s="607"/>
    </row>
    <row r="194" spans="1:14" ht="15" customHeight="1" thickBot="1" x14ac:dyDescent="0.3">
      <c r="A194" s="467" t="s">
        <v>231</v>
      </c>
      <c r="B194" s="467"/>
      <c r="C194" s="466">
        <f>C191</f>
        <v>700</v>
      </c>
      <c r="D194" s="466"/>
      <c r="E194" s="466"/>
      <c r="G194" s="1760" t="s">
        <v>703</v>
      </c>
      <c r="H194" s="1743"/>
      <c r="J194" s="1760"/>
    </row>
    <row r="195" spans="1:14" ht="15" customHeight="1" x14ac:dyDescent="0.25"/>
    <row r="196" spans="1:14" ht="15" customHeight="1" thickBot="1" x14ac:dyDescent="0.3">
      <c r="G196" s="1743"/>
      <c r="H196" s="1743"/>
      <c r="J196" s="10"/>
      <c r="K196" s="162"/>
    </row>
    <row r="197" spans="1:14" ht="15" customHeight="1" thickBot="1" x14ac:dyDescent="0.3">
      <c r="A197" s="324" t="s">
        <v>92</v>
      </c>
      <c r="B197" s="329"/>
      <c r="C197" s="1731"/>
      <c r="D197" s="1731"/>
      <c r="E197" s="1731"/>
      <c r="F197" s="1731"/>
      <c r="G197" s="1731"/>
      <c r="H197" s="1731"/>
      <c r="I197" s="323"/>
      <c r="J197" s="33"/>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737" t="s">
        <v>652</v>
      </c>
      <c r="E201" s="1734" t="s">
        <v>865</v>
      </c>
      <c r="K201" s="162"/>
    </row>
    <row r="202" spans="1:14" ht="15" customHeight="1" thickBot="1" x14ac:dyDescent="0.3">
      <c r="A202" s="136" t="s">
        <v>111</v>
      </c>
      <c r="B202" s="540"/>
      <c r="C202" s="1751"/>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743"/>
      <c r="H205" s="1743"/>
      <c r="J205" s="10"/>
      <c r="N205" s="162"/>
    </row>
    <row r="206" spans="1:14" ht="15" customHeight="1" thickBot="1" x14ac:dyDescent="0.3">
      <c r="A206" s="1753" t="s">
        <v>121</v>
      </c>
      <c r="B206" s="1754"/>
      <c r="C206" s="1751"/>
      <c r="D206" s="33"/>
      <c r="E206" s="1760" t="s">
        <v>293</v>
      </c>
    </row>
    <row r="207" spans="1:14" ht="15" customHeight="1" x14ac:dyDescent="0.25">
      <c r="K207" s="162"/>
    </row>
    <row r="208" spans="1:14" ht="15" customHeight="1" thickBot="1" x14ac:dyDescent="0.3">
      <c r="A208" s="1737" t="s">
        <v>289</v>
      </c>
      <c r="B208" s="1737"/>
      <c r="K208" s="162"/>
    </row>
    <row r="209" spans="1:16" ht="15" customHeight="1" thickBot="1" x14ac:dyDescent="0.3">
      <c r="A209" s="1132" t="s">
        <v>114</v>
      </c>
      <c r="B209" s="1132"/>
      <c r="C209" s="472" t="s">
        <v>245</v>
      </c>
      <c r="D209" s="472" t="s">
        <v>47</v>
      </c>
      <c r="E209" s="472" t="s">
        <v>243</v>
      </c>
      <c r="K209" s="162"/>
      <c r="P209" s="1733" t="s">
        <v>83</v>
      </c>
    </row>
    <row r="210" spans="1:16" ht="15" customHeight="1" thickBot="1" x14ac:dyDescent="0.3">
      <c r="A210" s="1132" t="s">
        <v>248</v>
      </c>
      <c r="B210" s="1132"/>
      <c r="C210" s="432">
        <f>C82</f>
        <v>250</v>
      </c>
      <c r="D210" s="432"/>
      <c r="E210" s="432"/>
      <c r="G210" s="1743" t="s">
        <v>257</v>
      </c>
      <c r="H210" s="1743"/>
      <c r="K210" s="162"/>
    </row>
    <row r="211" spans="1:16" ht="15" customHeight="1" thickBot="1" x14ac:dyDescent="0.3">
      <c r="A211" s="486" t="s">
        <v>273</v>
      </c>
      <c r="B211" s="544"/>
      <c r="C211" s="479"/>
      <c r="D211" s="432"/>
      <c r="E211" s="432"/>
      <c r="G211" s="1760" t="s">
        <v>290</v>
      </c>
      <c r="M211" s="1743" t="s">
        <v>739</v>
      </c>
    </row>
    <row r="212" spans="1:16" ht="15" customHeight="1" thickBot="1" x14ac:dyDescent="0.3">
      <c r="A212" s="596" t="s">
        <v>280</v>
      </c>
      <c r="B212" s="1762"/>
      <c r="C212" s="1732"/>
      <c r="D212" s="431"/>
      <c r="E212" s="450" t="s">
        <v>256</v>
      </c>
      <c r="G212" s="1733" t="s">
        <v>738</v>
      </c>
      <c r="H212" s="2509" t="s">
        <v>282</v>
      </c>
      <c r="I212" s="2509"/>
      <c r="J212" s="1760"/>
      <c r="K212" s="162"/>
      <c r="M212" s="1734" t="s">
        <v>738</v>
      </c>
      <c r="N212" s="607"/>
    </row>
    <row r="213" spans="1:16" ht="15" customHeight="1" thickBot="1" x14ac:dyDescent="0.3">
      <c r="A213" s="473" t="s">
        <v>250</v>
      </c>
      <c r="B213" s="545"/>
      <c r="C213" s="432">
        <f>C210</f>
        <v>250</v>
      </c>
      <c r="D213" s="432"/>
      <c r="E213" s="432"/>
      <c r="G213" s="1743" t="s">
        <v>292</v>
      </c>
      <c r="H213" s="1743"/>
    </row>
    <row r="214" spans="1:16" ht="15" customHeight="1" x14ac:dyDescent="0.25"/>
    <row r="215" spans="1:16" ht="15" customHeight="1" thickBot="1" x14ac:dyDescent="0.3">
      <c r="G215" s="1743"/>
      <c r="H215" s="1743"/>
      <c r="J215" s="10"/>
      <c r="K215" s="162"/>
    </row>
    <row r="216" spans="1:16" ht="15" customHeight="1" thickBot="1" x14ac:dyDescent="0.3">
      <c r="A216" s="324" t="s">
        <v>251</v>
      </c>
      <c r="B216" s="329"/>
      <c r="C216" s="1731"/>
      <c r="D216" s="1731"/>
      <c r="E216" s="1731"/>
      <c r="F216" s="1731"/>
      <c r="G216" s="1731"/>
      <c r="H216" s="1731"/>
      <c r="I216" s="323"/>
      <c r="J216" s="33"/>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731"/>
      <c r="D222" s="1731"/>
      <c r="E222" s="1731"/>
      <c r="F222" s="1731"/>
      <c r="G222" s="1731"/>
      <c r="H222" s="1731"/>
      <c r="I222" s="323"/>
      <c r="J222" s="33"/>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737" t="s">
        <v>264</v>
      </c>
      <c r="B226" s="1737"/>
      <c r="D226" s="10" t="s">
        <v>866</v>
      </c>
    </row>
    <row r="227" spans="1:14" ht="15" customHeight="1" thickBot="1" x14ac:dyDescent="0.3">
      <c r="A227" s="1738" t="s">
        <v>234</v>
      </c>
      <c r="B227" s="1739"/>
      <c r="C227" s="1739"/>
      <c r="D227" s="437"/>
      <c r="E227" s="1743" t="s">
        <v>254</v>
      </c>
    </row>
    <row r="228" spans="1:14" ht="15" customHeight="1" thickBot="1" x14ac:dyDescent="0.3">
      <c r="A228" s="1750" t="s">
        <v>142</v>
      </c>
      <c r="B228" s="1751"/>
      <c r="C228" s="1751"/>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c r="E233" s="1760" t="s">
        <v>740</v>
      </c>
      <c r="J233" s="10"/>
      <c r="M233" s="33"/>
      <c r="N233" s="1734" t="s">
        <v>276</v>
      </c>
    </row>
    <row r="234" spans="1:14" ht="15" customHeight="1" thickBot="1" x14ac:dyDescent="0.3">
      <c r="A234" s="2506" t="s">
        <v>93</v>
      </c>
      <c r="B234" s="2507"/>
      <c r="C234" s="2508"/>
      <c r="D234" s="73"/>
      <c r="E234" s="73" t="s">
        <v>81</v>
      </c>
      <c r="G234" s="1743" t="s">
        <v>867</v>
      </c>
      <c r="H234" s="1743"/>
      <c r="I234" s="10"/>
      <c r="J234" s="10"/>
    </row>
    <row r="235" spans="1:14" ht="15" customHeight="1" x14ac:dyDescent="0.25">
      <c r="A235" s="2486"/>
      <c r="B235" s="2487"/>
      <c r="C235" s="2488"/>
      <c r="D235" s="233"/>
      <c r="E235" s="433"/>
      <c r="G235" s="1743"/>
      <c r="H235" s="1743"/>
      <c r="I235" s="10"/>
      <c r="J235" s="10"/>
    </row>
    <row r="236" spans="1:14" ht="15" customHeight="1" x14ac:dyDescent="0.25">
      <c r="A236" s="2489"/>
      <c r="B236" s="2490"/>
      <c r="C236" s="2491"/>
      <c r="D236" s="233"/>
      <c r="E236" s="433"/>
      <c r="G236" s="1743"/>
      <c r="H236" s="1743"/>
      <c r="I236" s="10"/>
      <c r="J236" s="10"/>
    </row>
    <row r="237" spans="1:14" ht="15" customHeight="1" x14ac:dyDescent="0.25">
      <c r="A237" s="2489"/>
      <c r="B237" s="2490"/>
      <c r="C237" s="2491"/>
      <c r="D237" s="211"/>
      <c r="E237" s="434"/>
      <c r="G237" s="1743"/>
      <c r="H237" s="1743"/>
      <c r="I237" s="10"/>
      <c r="J237" s="10"/>
    </row>
    <row r="238" spans="1:14" ht="15" customHeight="1" thickBot="1" x14ac:dyDescent="0.3">
      <c r="A238" s="2492"/>
      <c r="B238" s="2493"/>
      <c r="C238" s="2494"/>
      <c r="D238" s="235"/>
      <c r="E238" s="435"/>
      <c r="G238" s="1743"/>
      <c r="H238" s="1743"/>
      <c r="I238" s="10"/>
      <c r="J238" s="10"/>
    </row>
    <row r="239" spans="1:14" ht="15" customHeight="1" thickBot="1" x14ac:dyDescent="0.3">
      <c r="A239" s="2497" t="s">
        <v>94</v>
      </c>
      <c r="B239" s="2498"/>
      <c r="C239" s="2499"/>
      <c r="D239" s="33"/>
      <c r="E239" s="436"/>
      <c r="I239" s="10"/>
      <c r="J239" s="10"/>
    </row>
    <row r="240" spans="1:14" ht="15" customHeight="1" thickBot="1" x14ac:dyDescent="0.3">
      <c r="A240" s="2500" t="s">
        <v>253</v>
      </c>
      <c r="B240" s="2501"/>
      <c r="C240" s="2502"/>
      <c r="D240" s="33"/>
      <c r="E240" s="1743" t="s">
        <v>294</v>
      </c>
      <c r="I240" s="10"/>
      <c r="J240" s="10"/>
    </row>
    <row r="241" spans="1:16" ht="15" customHeight="1" thickBot="1" x14ac:dyDescent="0.3"/>
    <row r="242" spans="1:16" ht="15.95" customHeight="1" thickBot="1" x14ac:dyDescent="0.35">
      <c r="A242" s="1730" t="s">
        <v>560</v>
      </c>
      <c r="B242" s="1731"/>
      <c r="C242" s="157"/>
      <c r="D242" s="157"/>
      <c r="E242" s="157"/>
      <c r="F242" s="157"/>
      <c r="G242" s="321"/>
      <c r="H242" s="321"/>
      <c r="I242" s="320"/>
      <c r="J242" s="33"/>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c r="E247" s="1760" t="s">
        <v>266</v>
      </c>
      <c r="G247" s="1743"/>
      <c r="H247" s="1743"/>
      <c r="K247" s="162"/>
    </row>
    <row r="248" spans="1:16" ht="15.95" customHeight="1" thickBot="1" x14ac:dyDescent="0.3">
      <c r="A248" s="385" t="s">
        <v>128</v>
      </c>
      <c r="B248" s="546"/>
      <c r="C248" s="386"/>
      <c r="D248" s="37"/>
      <c r="E248" s="599" t="s">
        <v>702</v>
      </c>
      <c r="F248" s="600"/>
      <c r="G248" s="601"/>
      <c r="H248" s="601"/>
      <c r="I248" s="600"/>
      <c r="J248" s="600"/>
      <c r="K248" s="602"/>
    </row>
    <row r="249" spans="1:16" ht="15.75" thickBot="1" x14ac:dyDescent="0.3">
      <c r="A249" s="1735" t="s">
        <v>95</v>
      </c>
      <c r="B249" s="1736"/>
      <c r="C249" s="1755"/>
      <c r="D249" s="73" t="s">
        <v>71</v>
      </c>
      <c r="E249" s="73" t="s">
        <v>81</v>
      </c>
      <c r="G249" s="1734" t="s">
        <v>868</v>
      </c>
      <c r="P249" s="1733"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750" t="s">
        <v>96</v>
      </c>
      <c r="B254" s="1751"/>
      <c r="C254" s="1751"/>
      <c r="D254" s="33"/>
      <c r="K254" s="162"/>
    </row>
    <row r="255" spans="1:16" ht="15.95" customHeight="1" thickBot="1" x14ac:dyDescent="0.35">
      <c r="A255" s="446" t="s">
        <v>130</v>
      </c>
      <c r="B255" s="547"/>
      <c r="C255" s="307"/>
      <c r="D255" s="447"/>
      <c r="E255" s="1743" t="s">
        <v>295</v>
      </c>
      <c r="G255" s="1760"/>
      <c r="H255" s="1760"/>
      <c r="K255" s="162"/>
    </row>
    <row r="256" spans="1:16" ht="15.95" customHeight="1" thickBot="1" x14ac:dyDescent="0.3">
      <c r="E256" s="1733"/>
      <c r="G256" s="1760"/>
      <c r="H256" s="1760"/>
      <c r="K256" s="162"/>
    </row>
    <row r="257" spans="1:11" ht="15.95" customHeight="1" thickBot="1" x14ac:dyDescent="0.3">
      <c r="A257" s="172" t="s">
        <v>260</v>
      </c>
      <c r="B257" s="173"/>
      <c r="C257" s="173"/>
      <c r="D257" s="202"/>
      <c r="E257" s="173"/>
      <c r="F257" s="173"/>
      <c r="G257" s="205"/>
      <c r="H257" s="205"/>
      <c r="I257" s="1731"/>
      <c r="J257" s="191"/>
      <c r="K257" s="162"/>
    </row>
    <row r="258" spans="1:11" ht="15.95" customHeight="1" x14ac:dyDescent="0.25">
      <c r="A258" s="51" t="s">
        <v>163</v>
      </c>
      <c r="B258" s="51"/>
      <c r="C258" s="1759"/>
      <c r="D258" s="1756"/>
      <c r="E258" s="11"/>
      <c r="J258" s="10"/>
      <c r="K258" s="162"/>
    </row>
    <row r="259" spans="1:11" ht="15.95" customHeight="1" x14ac:dyDescent="0.25">
      <c r="E259" s="1733"/>
      <c r="G259" s="1760"/>
      <c r="H259" s="1760"/>
      <c r="K259" s="162"/>
    </row>
    <row r="260" spans="1:11" ht="15.95" customHeight="1" thickBot="1" x14ac:dyDescent="0.3">
      <c r="A260" s="258" t="s">
        <v>221</v>
      </c>
      <c r="B260" s="258"/>
      <c r="K260" s="162"/>
    </row>
    <row r="261" spans="1:11" ht="15.95" customHeight="1" thickBot="1" x14ac:dyDescent="0.3">
      <c r="A261" s="319" t="s">
        <v>213</v>
      </c>
      <c r="B261" s="318"/>
      <c r="C261" s="318"/>
      <c r="D261" s="33"/>
      <c r="E261" s="1734" t="s">
        <v>235</v>
      </c>
      <c r="G261" s="151" t="s">
        <v>232</v>
      </c>
      <c r="H261" s="151"/>
      <c r="K261" s="162"/>
    </row>
    <row r="262" spans="1:11" ht="15.95" customHeight="1" x14ac:dyDescent="0.25">
      <c r="A262" s="317" t="s">
        <v>112</v>
      </c>
      <c r="B262" s="548"/>
      <c r="C262" s="316"/>
      <c r="D262" s="58"/>
      <c r="E262" s="1734" t="s">
        <v>235</v>
      </c>
      <c r="G262" s="151" t="s">
        <v>151</v>
      </c>
      <c r="H262" s="151"/>
      <c r="K262" s="162"/>
    </row>
    <row r="263" spans="1:11" ht="15.95" customHeight="1" thickBot="1" x14ac:dyDescent="0.3">
      <c r="A263" s="315" t="s">
        <v>113</v>
      </c>
      <c r="B263" s="549"/>
      <c r="C263" s="314"/>
      <c r="D263" s="257"/>
      <c r="E263" s="1734" t="s">
        <v>235</v>
      </c>
      <c r="G263" s="151" t="s">
        <v>232</v>
      </c>
      <c r="H263" s="151"/>
      <c r="K263" s="162"/>
    </row>
    <row r="264" spans="1:11" ht="15.95" customHeight="1" thickBot="1" x14ac:dyDescent="0.3">
      <c r="A264" s="1735" t="s">
        <v>212</v>
      </c>
      <c r="B264" s="1736"/>
      <c r="C264" s="1755"/>
      <c r="D264" s="73" t="s">
        <v>71</v>
      </c>
      <c r="E264" s="73" t="s">
        <v>81</v>
      </c>
      <c r="G264" s="151"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c r="E269" s="1733"/>
      <c r="K269" s="162"/>
    </row>
    <row r="270" spans="1:11" ht="15.95" customHeight="1" thickBot="1" x14ac:dyDescent="0.35">
      <c r="A270" s="440" t="s">
        <v>236</v>
      </c>
      <c r="B270" s="551"/>
      <c r="C270" s="312"/>
      <c r="D270" s="445"/>
      <c r="E270" s="1743" t="s">
        <v>298</v>
      </c>
      <c r="G270" s="1760"/>
      <c r="H270" s="1760"/>
      <c r="K270" s="162"/>
    </row>
    <row r="271" spans="1:11" ht="15.95" customHeight="1" thickBot="1" x14ac:dyDescent="0.3">
      <c r="E271" s="1733"/>
      <c r="G271" s="1760"/>
      <c r="H271" s="1760"/>
      <c r="K271" s="162"/>
    </row>
    <row r="272" spans="1:11" ht="15.95" customHeight="1" thickBot="1" x14ac:dyDescent="0.3">
      <c r="A272" s="322" t="s">
        <v>204</v>
      </c>
      <c r="B272" s="552"/>
      <c r="C272" s="1731"/>
      <c r="D272" s="1731"/>
      <c r="E272" s="1731"/>
      <c r="F272" s="1731"/>
      <c r="G272" s="1731"/>
      <c r="H272" s="1731"/>
      <c r="I272" s="1732"/>
      <c r="J272" s="381"/>
      <c r="K272" s="162"/>
    </row>
    <row r="273" spans="1:22" ht="15.95" customHeight="1" thickBot="1" x14ac:dyDescent="0.3">
      <c r="G273" s="151"/>
      <c r="H273" s="151"/>
      <c r="K273" s="162"/>
    </row>
    <row r="274" spans="1:22" ht="16.5" thickBot="1" x14ac:dyDescent="0.3">
      <c r="A274" s="322" t="s">
        <v>205</v>
      </c>
      <c r="B274" s="552"/>
      <c r="C274" s="1731"/>
      <c r="D274" s="1731"/>
      <c r="E274" s="1731"/>
      <c r="F274" s="1731"/>
      <c r="G274" s="1731"/>
      <c r="H274" s="1731"/>
      <c r="I274" s="1732"/>
      <c r="J274" s="383"/>
      <c r="K274" s="302"/>
      <c r="L274" s="377"/>
      <c r="M274" s="1734" t="s">
        <v>202</v>
      </c>
      <c r="U274" s="382" t="s">
        <v>206</v>
      </c>
      <c r="V274" s="303" t="s">
        <v>83</v>
      </c>
    </row>
    <row r="308" spans="3:5" x14ac:dyDescent="0.25">
      <c r="C308" s="1756"/>
      <c r="D308" s="1756"/>
      <c r="E308" s="1756"/>
    </row>
    <row r="309" spans="3:5" x14ac:dyDescent="0.25">
      <c r="C309" s="1756"/>
      <c r="D309" s="1756"/>
      <c r="E309" s="1756"/>
    </row>
    <row r="310" spans="3:5" x14ac:dyDescent="0.25">
      <c r="C310" s="1756"/>
      <c r="D310" s="1756"/>
      <c r="E310" s="1756"/>
    </row>
    <row r="311" spans="3:5" x14ac:dyDescent="0.25">
      <c r="C311" s="1756"/>
      <c r="D311" s="1756"/>
      <c r="E311" s="1756"/>
    </row>
    <row r="312" spans="3:5" x14ac:dyDescent="0.25">
      <c r="C312" s="1756"/>
      <c r="D312" s="1756"/>
      <c r="E312" s="1756"/>
    </row>
    <row r="313" spans="3:5" x14ac:dyDescent="0.25">
      <c r="C313" s="1756"/>
      <c r="D313" s="1756"/>
      <c r="E313" s="1756"/>
    </row>
  </sheetData>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E507-0E7D-4E0A-B2DB-6697593312D8}">
  <sheetPr>
    <pageSetUpPr fitToPage="1"/>
  </sheetPr>
  <dimension ref="A1:V313"/>
  <sheetViews>
    <sheetView zoomScaleNormal="100" workbookViewId="0">
      <selection activeCell="G9" sqref="G9"/>
    </sheetView>
  </sheetViews>
  <sheetFormatPr defaultRowHeight="15" x14ac:dyDescent="0.25"/>
  <cols>
    <col min="1" max="5" width="10.7109375" style="1845" customWidth="1"/>
    <col min="6" max="6" width="0.85546875" style="1845" customWidth="1"/>
    <col min="7" max="11" width="10.7109375" style="1845" customWidth="1"/>
    <col min="12" max="12" width="5.7109375" style="1845" customWidth="1"/>
    <col min="13" max="16" width="10.7109375" style="1845" customWidth="1"/>
    <col min="17" max="16384" width="9.140625" style="1845"/>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c r="D9" s="2588"/>
      <c r="E9" s="2588"/>
      <c r="F9" s="18"/>
      <c r="G9" s="168"/>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c r="E11" s="173"/>
      <c r="F11" s="173"/>
      <c r="G11" s="492"/>
      <c r="H11" s="492"/>
      <c r="I11" s="1866" t="s">
        <v>203</v>
      </c>
      <c r="J11" s="174"/>
      <c r="K11" s="162"/>
    </row>
    <row r="12" spans="1:11" ht="19.5" thickBot="1" x14ac:dyDescent="0.3">
      <c r="A12" s="494" t="s">
        <v>701</v>
      </c>
      <c r="B12" s="503"/>
      <c r="C12" s="495"/>
      <c r="D12" s="496" t="s">
        <v>86</v>
      </c>
      <c r="E12" s="497"/>
      <c r="F12" s="175"/>
      <c r="G12" s="176"/>
      <c r="H12" s="176"/>
      <c r="I12" s="177"/>
      <c r="K12" s="162"/>
    </row>
    <row r="13" spans="1:11" ht="16.5" thickBot="1" x14ac:dyDescent="0.3">
      <c r="A13" s="172" t="s">
        <v>159</v>
      </c>
      <c r="B13" s="173"/>
      <c r="C13" s="173"/>
      <c r="D13" s="173"/>
      <c r="E13" s="173"/>
      <c r="F13" s="173"/>
      <c r="G13" s="205"/>
      <c r="H13" s="205"/>
      <c r="I13" s="1862"/>
      <c r="J13" s="174"/>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c r="E15" s="181"/>
      <c r="F15" s="177"/>
      <c r="G15" s="182"/>
      <c r="H15" s="182"/>
      <c r="I15" s="177"/>
      <c r="J15" s="177"/>
      <c r="K15" s="183"/>
    </row>
    <row r="16" spans="1:11" ht="15.75" thickBot="1" x14ac:dyDescent="0.3">
      <c r="A16" s="184" t="s">
        <v>98</v>
      </c>
      <c r="B16" s="197"/>
      <c r="C16" s="177"/>
      <c r="D16" s="185"/>
      <c r="E16" s="181"/>
      <c r="F16" s="177"/>
      <c r="G16" s="182"/>
      <c r="H16" s="182"/>
      <c r="I16" s="177"/>
      <c r="J16" s="177"/>
      <c r="K16" s="183"/>
    </row>
    <row r="17" spans="1:11" ht="16.5" thickBot="1" x14ac:dyDescent="0.3">
      <c r="A17" s="188" t="s">
        <v>218</v>
      </c>
      <c r="B17" s="189"/>
      <c r="C17" s="189"/>
      <c r="D17" s="190" t="s">
        <v>85</v>
      </c>
      <c r="E17" s="191"/>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c r="E19" s="181"/>
      <c r="F19" s="177"/>
      <c r="G19" s="182"/>
      <c r="H19" s="182"/>
      <c r="I19" s="177"/>
      <c r="J19" s="177"/>
      <c r="K19" s="183"/>
    </row>
    <row r="20" spans="1:11" x14ac:dyDescent="0.25">
      <c r="A20" s="373" t="s">
        <v>155</v>
      </c>
      <c r="B20" s="506"/>
      <c r="C20" s="179"/>
      <c r="D20" s="185"/>
      <c r="E20" s="181"/>
      <c r="F20" s="177"/>
      <c r="G20" s="182"/>
      <c r="H20" s="182"/>
      <c r="I20" s="177"/>
      <c r="J20" s="177"/>
      <c r="K20" s="183"/>
    </row>
    <row r="21" spans="1:11" x14ac:dyDescent="0.25">
      <c r="A21" s="372" t="s">
        <v>56</v>
      </c>
      <c r="B21" s="507"/>
      <c r="C21" s="371"/>
      <c r="D21" s="185"/>
      <c r="E21" s="181"/>
      <c r="F21" s="177"/>
      <c r="G21" s="182"/>
      <c r="H21" s="182"/>
      <c r="I21" s="177"/>
      <c r="J21" s="177"/>
      <c r="K21" s="183"/>
    </row>
    <row r="22" spans="1:11" x14ac:dyDescent="0.25">
      <c r="A22" s="370" t="s">
        <v>210</v>
      </c>
      <c r="B22" s="508"/>
      <c r="C22" s="369"/>
      <c r="D22" s="185"/>
      <c r="E22" s="181"/>
      <c r="F22" s="177"/>
      <c r="G22" s="182"/>
      <c r="H22" s="182"/>
      <c r="I22" s="177"/>
      <c r="J22" s="177"/>
      <c r="K22" s="183"/>
    </row>
    <row r="23" spans="1:11" x14ac:dyDescent="0.25">
      <c r="A23" s="368" t="s">
        <v>156</v>
      </c>
      <c r="B23" s="509"/>
      <c r="C23" s="367"/>
      <c r="D23" s="185"/>
      <c r="E23" s="181"/>
      <c r="F23" s="177"/>
      <c r="G23" s="182"/>
      <c r="H23" s="182"/>
      <c r="I23" s="177"/>
      <c r="J23" s="177"/>
      <c r="K23" s="183"/>
    </row>
    <row r="24" spans="1:11" ht="15.75" thickBot="1" x14ac:dyDescent="0.3">
      <c r="A24" s="366" t="s">
        <v>157</v>
      </c>
      <c r="B24" s="510"/>
      <c r="C24" s="365"/>
      <c r="D24" s="186"/>
      <c r="E24" s="181"/>
      <c r="F24" s="177"/>
      <c r="G24" s="187"/>
      <c r="H24" s="187"/>
      <c r="I24" s="177"/>
      <c r="J24" s="177"/>
      <c r="K24" s="183"/>
    </row>
    <row r="25" spans="1:11" ht="16.5" thickBot="1" x14ac:dyDescent="0.3">
      <c r="A25" s="192" t="s">
        <v>161</v>
      </c>
      <c r="B25" s="193"/>
      <c r="C25" s="193"/>
      <c r="D25" s="194" t="s">
        <v>86</v>
      </c>
      <c r="E25" s="174"/>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861"/>
      <c r="J27" s="191"/>
      <c r="K27" s="183"/>
    </row>
    <row r="28" spans="1:11" ht="16.5" thickBot="1" x14ac:dyDescent="0.3">
      <c r="J28" s="201"/>
      <c r="K28" s="183"/>
    </row>
    <row r="29" spans="1:11" ht="16.5" thickBot="1" x14ac:dyDescent="0.3">
      <c r="A29" s="478" t="s">
        <v>252</v>
      </c>
      <c r="B29" s="511"/>
      <c r="C29" s="477"/>
      <c r="D29" s="500"/>
      <c r="E29" s="499"/>
      <c r="G29" s="201"/>
      <c r="H29" s="201"/>
      <c r="K29" s="183"/>
    </row>
    <row r="30" spans="1:11" ht="16.5" thickBot="1" x14ac:dyDescent="0.3">
      <c r="A30" s="364" t="s">
        <v>267</v>
      </c>
      <c r="B30" s="512"/>
      <c r="C30" s="363"/>
      <c r="D30" s="501"/>
      <c r="E30" s="502"/>
      <c r="G30" s="201"/>
      <c r="H30" s="201"/>
      <c r="K30" s="183"/>
    </row>
    <row r="31" spans="1:11" ht="15.75" x14ac:dyDescent="0.25">
      <c r="G31" s="201"/>
      <c r="H31" s="201"/>
      <c r="K31" s="183"/>
    </row>
    <row r="32" spans="1:11" ht="16.5" thickBot="1" x14ac:dyDescent="0.3">
      <c r="A32" s="258" t="s">
        <v>258</v>
      </c>
      <c r="B32" s="258"/>
      <c r="E32" s="1857"/>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c r="D34" s="400"/>
      <c r="E34" s="411"/>
      <c r="G34" s="613"/>
      <c r="H34" s="614"/>
      <c r="I34" s="612"/>
    </row>
    <row r="35" spans="1:11" x14ac:dyDescent="0.25">
      <c r="A35" s="306" t="s">
        <v>56</v>
      </c>
      <c r="B35" s="514"/>
      <c r="C35" s="79"/>
      <c r="D35" s="398"/>
      <c r="E35" s="412"/>
      <c r="G35" s="615"/>
      <c r="H35" s="614"/>
      <c r="I35" s="612"/>
      <c r="J35" s="151"/>
    </row>
    <row r="36" spans="1:11" ht="15.75" thickBot="1" x14ac:dyDescent="0.3">
      <c r="A36" s="404" t="s">
        <v>57</v>
      </c>
      <c r="B36" s="515"/>
      <c r="C36" s="405"/>
      <c r="D36" s="406"/>
      <c r="E36" s="413"/>
      <c r="G36" s="616"/>
      <c r="H36" s="617"/>
      <c r="I36" s="612"/>
      <c r="J36" s="151"/>
    </row>
    <row r="37" spans="1:11" ht="15.75" thickBot="1" x14ac:dyDescent="0.3">
      <c r="A37" s="407" t="s">
        <v>60</v>
      </c>
      <c r="B37" s="516"/>
      <c r="C37" s="408"/>
      <c r="D37" s="409"/>
      <c r="E37" s="410"/>
      <c r="G37" s="43"/>
      <c r="H37" s="11"/>
      <c r="I37" s="612"/>
    </row>
    <row r="38" spans="1:11" ht="5.0999999999999996" customHeight="1" thickBot="1" x14ac:dyDescent="0.35">
      <c r="A38" s="1872"/>
      <c r="B38" s="1872"/>
      <c r="E38" s="1857"/>
      <c r="G38" s="151"/>
      <c r="H38" s="151"/>
    </row>
    <row r="39" spans="1:11" ht="15.75" thickBot="1" x14ac:dyDescent="0.3">
      <c r="A39" s="421" t="s">
        <v>82</v>
      </c>
      <c r="B39" s="517"/>
      <c r="C39" s="422"/>
      <c r="D39" s="418" t="s">
        <v>126</v>
      </c>
      <c r="E39" s="155" t="s">
        <v>127</v>
      </c>
    </row>
    <row r="40" spans="1:11" x14ac:dyDescent="0.25">
      <c r="A40" s="423" t="s">
        <v>214</v>
      </c>
      <c r="B40" s="518"/>
      <c r="C40" s="424"/>
      <c r="D40" s="419"/>
      <c r="E40" s="61"/>
      <c r="F40" s="151"/>
    </row>
    <row r="41" spans="1:11" x14ac:dyDescent="0.25">
      <c r="A41" s="425" t="s">
        <v>69</v>
      </c>
      <c r="B41" s="519"/>
      <c r="C41" s="430"/>
      <c r="D41" s="417"/>
      <c r="E41" s="32"/>
      <c r="F41" s="151"/>
      <c r="J41" s="183"/>
    </row>
    <row r="42" spans="1:11" ht="15.75" thickBot="1" x14ac:dyDescent="0.3">
      <c r="A42" s="426" t="s">
        <v>46</v>
      </c>
      <c r="B42" s="520"/>
      <c r="C42" s="427"/>
      <c r="D42" s="420"/>
      <c r="E42" s="37"/>
      <c r="K42" s="183"/>
    </row>
    <row r="43" spans="1:11" ht="15.75" thickBot="1" x14ac:dyDescent="0.3">
      <c r="A43" s="428" t="s">
        <v>70</v>
      </c>
      <c r="B43" s="521"/>
      <c r="C43" s="429"/>
      <c r="D43" s="93"/>
      <c r="E43" s="33"/>
      <c r="K43" s="183"/>
    </row>
    <row r="44" spans="1:11" ht="15.75" thickBot="1" x14ac:dyDescent="0.3">
      <c r="A44" s="1858"/>
      <c r="B44" s="1858"/>
      <c r="C44" s="10"/>
      <c r="D44" s="10"/>
      <c r="E44" s="11"/>
      <c r="K44" s="183"/>
    </row>
    <row r="45" spans="1:11" ht="16.5" thickBot="1" x14ac:dyDescent="0.3">
      <c r="A45" s="487" t="s">
        <v>131</v>
      </c>
      <c r="B45" s="522"/>
      <c r="C45" s="488"/>
      <c r="D45" s="1873"/>
      <c r="E45" s="1873"/>
      <c r="F45" s="490"/>
      <c r="G45" s="1874"/>
      <c r="H45" s="1874"/>
      <c r="I45" s="362" t="s">
        <v>200</v>
      </c>
      <c r="J45" s="361" t="s">
        <v>199</v>
      </c>
      <c r="K45" s="183"/>
    </row>
    <row r="46" spans="1:11" ht="15.75" thickBot="1" x14ac:dyDescent="0.3">
      <c r="A46" s="197"/>
      <c r="B46" s="197"/>
      <c r="C46" s="177"/>
      <c r="F46" s="177"/>
      <c r="G46" s="196"/>
      <c r="H46" s="196"/>
      <c r="I46" s="198"/>
      <c r="J46" s="199"/>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862"/>
      <c r="J49" s="191"/>
      <c r="K49" s="203"/>
    </row>
    <row r="50" spans="1:14" x14ac:dyDescent="0.25">
      <c r="A50" s="51" t="s">
        <v>162</v>
      </c>
      <c r="B50" s="51"/>
      <c r="C50" s="1867"/>
      <c r="D50" s="1857"/>
      <c r="E50" s="11"/>
    </row>
    <row r="54" spans="1:14" ht="18.75" x14ac:dyDescent="0.3">
      <c r="E54" s="380" t="s">
        <v>144</v>
      </c>
      <c r="I54" s="18"/>
      <c r="J54" s="2519" t="s">
        <v>556</v>
      </c>
      <c r="K54" s="2519"/>
    </row>
    <row r="55" spans="1:14" x14ac:dyDescent="0.25">
      <c r="A55" s="1013"/>
      <c r="B55" s="1013"/>
      <c r="C55" s="11"/>
      <c r="D55" s="1857"/>
      <c r="E55" s="1857"/>
      <c r="J55" s="1857"/>
    </row>
    <row r="56" spans="1:14" ht="19.5" thickBot="1" x14ac:dyDescent="0.35">
      <c r="A56" s="164" t="s">
        <v>59</v>
      </c>
      <c r="B56" s="164" t="s">
        <v>854</v>
      </c>
      <c r="C56" s="2589"/>
      <c r="D56" s="2589"/>
      <c r="E56" s="2589"/>
      <c r="F56" s="18"/>
      <c r="G56" s="168">
        <v>2020</v>
      </c>
      <c r="H56" s="168"/>
      <c r="J56" s="1857"/>
    </row>
    <row r="57" spans="1:14" x14ac:dyDescent="0.25">
      <c r="J57" s="1857"/>
    </row>
    <row r="58" spans="1:14" ht="12" customHeight="1" x14ac:dyDescent="0.25">
      <c r="A58" s="258" t="s">
        <v>64</v>
      </c>
      <c r="B58" s="258"/>
      <c r="C58" s="11"/>
      <c r="D58" s="1857"/>
      <c r="E58" s="1857"/>
      <c r="G58" s="1845" t="s">
        <v>855</v>
      </c>
      <c r="J58" s="1857"/>
    </row>
    <row r="59" spans="1:14" ht="8.1" customHeight="1" thickBot="1" x14ac:dyDescent="0.35">
      <c r="A59" s="1872"/>
      <c r="B59" s="1872"/>
      <c r="C59" s="11"/>
      <c r="D59" s="1857"/>
      <c r="E59" s="1857"/>
      <c r="J59" s="1857"/>
    </row>
    <row r="60" spans="1:14" ht="15.75" thickBot="1" x14ac:dyDescent="0.3">
      <c r="A60" s="1864" t="s">
        <v>198</v>
      </c>
      <c r="B60" s="1865"/>
      <c r="C60" s="1861"/>
      <c r="D60" s="359"/>
      <c r="E60" s="358"/>
      <c r="F60" s="1861"/>
      <c r="G60" s="1861"/>
      <c r="H60" s="1861"/>
      <c r="I60" s="1861"/>
      <c r="J60" s="357" t="s">
        <v>203</v>
      </c>
      <c r="K60" s="356"/>
    </row>
    <row r="61" spans="1:14" ht="9.9499999999999993" customHeight="1" thickBot="1" x14ac:dyDescent="0.3">
      <c r="B61" s="177" t="s">
        <v>856</v>
      </c>
      <c r="H61" s="177" t="s">
        <v>857</v>
      </c>
      <c r="K61" s="162"/>
    </row>
    <row r="62" spans="1:14" ht="20.100000000000001" customHeight="1" thickBot="1" x14ac:dyDescent="0.3">
      <c r="A62" s="1853" t="s">
        <v>169</v>
      </c>
      <c r="B62" s="1854"/>
      <c r="C62" s="1854"/>
      <c r="D62" s="73" t="s">
        <v>17</v>
      </c>
      <c r="E62" s="207" t="s">
        <v>99</v>
      </c>
      <c r="G62" s="2584" t="s">
        <v>554</v>
      </c>
      <c r="H62" s="2585"/>
      <c r="I62" s="2585"/>
      <c r="J62" s="2586"/>
      <c r="K62" s="162"/>
    </row>
    <row r="63" spans="1:14" ht="15.75" customHeight="1" thickBot="1" x14ac:dyDescent="0.3">
      <c r="A63" s="2486"/>
      <c r="B63" s="2487"/>
      <c r="C63" s="2488"/>
      <c r="D63" s="233"/>
      <c r="E63" s="355"/>
      <c r="G63" s="1853" t="s">
        <v>63</v>
      </c>
      <c r="H63" s="1854"/>
      <c r="I63" s="558" t="s">
        <v>17</v>
      </c>
      <c r="J63" s="271" t="s">
        <v>61</v>
      </c>
      <c r="K63" s="162"/>
      <c r="N63" s="1876"/>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c r="E73" s="83"/>
      <c r="K73" s="162"/>
    </row>
    <row r="74" spans="1:11" ht="8.1" customHeight="1" thickBot="1" x14ac:dyDescent="0.3">
      <c r="K74" s="162"/>
    </row>
    <row r="75" spans="1:11" ht="15.75" thickBot="1" x14ac:dyDescent="0.3">
      <c r="A75" s="1860" t="s">
        <v>196</v>
      </c>
      <c r="B75" s="1861"/>
      <c r="C75" s="1861"/>
      <c r="D75" s="1861"/>
      <c r="E75" s="351"/>
      <c r="F75" s="1861"/>
      <c r="G75" s="1861"/>
      <c r="H75" s="1861"/>
      <c r="I75" s="1861"/>
      <c r="J75" s="1862"/>
      <c r="K75" s="33">
        <f>K60-D73</f>
        <v>0</v>
      </c>
    </row>
    <row r="76" spans="1:11" ht="5.0999999999999996" customHeight="1" x14ac:dyDescent="0.25">
      <c r="E76" s="1857"/>
      <c r="K76" s="162"/>
    </row>
    <row r="77" spans="1:11" ht="12" customHeight="1" x14ac:dyDescent="0.25">
      <c r="A77" s="258" t="s">
        <v>763</v>
      </c>
      <c r="E77" s="1857"/>
      <c r="K77" s="162"/>
    </row>
    <row r="78" spans="1:11" ht="9.9499999999999993" customHeight="1" thickBot="1" x14ac:dyDescent="0.3">
      <c r="D78" s="177" t="s">
        <v>858</v>
      </c>
      <c r="E78" s="1857"/>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c r="D80" s="554"/>
      <c r="E80" s="561"/>
      <c r="F80" s="1857"/>
      <c r="G80" s="2575" t="s">
        <v>139</v>
      </c>
      <c r="H80" s="2575"/>
      <c r="I80" s="2575"/>
      <c r="J80" s="2575"/>
      <c r="K80" s="2575"/>
    </row>
    <row r="81" spans="1:11" ht="15" customHeight="1" x14ac:dyDescent="0.25">
      <c r="A81" s="2572" t="s">
        <v>123</v>
      </c>
      <c r="B81" s="2573"/>
      <c r="C81" s="568"/>
      <c r="D81" s="555"/>
      <c r="E81" s="556"/>
      <c r="G81" s="2574" t="s">
        <v>762</v>
      </c>
      <c r="H81" s="2575"/>
      <c r="I81" s="2575"/>
      <c r="J81" s="2575"/>
      <c r="K81" s="2575"/>
    </row>
    <row r="82" spans="1:11" ht="15" customHeight="1" thickBot="1" x14ac:dyDescent="0.3">
      <c r="A82" s="2576" t="s">
        <v>114</v>
      </c>
      <c r="B82" s="2577"/>
      <c r="C82" s="417"/>
      <c r="D82" s="565"/>
      <c r="E82" s="469"/>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1857"/>
      <c r="G84" s="2495"/>
      <c r="H84" s="2495"/>
      <c r="I84" s="2495"/>
      <c r="J84" s="2495"/>
      <c r="K84" s="2495"/>
    </row>
    <row r="85" spans="1:11" ht="15" customHeight="1" thickBot="1" x14ac:dyDescent="0.3">
      <c r="A85" s="2567" t="s">
        <v>149</v>
      </c>
      <c r="B85" s="2568"/>
      <c r="C85" s="414">
        <f>D85</f>
        <v>0</v>
      </c>
      <c r="D85" s="416"/>
      <c r="E85" s="59" t="s">
        <v>229</v>
      </c>
      <c r="F85" s="1857"/>
      <c r="G85" s="2495"/>
      <c r="H85" s="2495"/>
      <c r="I85" s="2495"/>
      <c r="J85" s="2495"/>
      <c r="K85" s="2495"/>
    </row>
    <row r="86" spans="1:11" ht="15" customHeight="1" thickBot="1" x14ac:dyDescent="0.3">
      <c r="A86" s="2569" t="s">
        <v>228</v>
      </c>
      <c r="B86" s="2570"/>
      <c r="C86" s="156"/>
      <c r="D86" s="33"/>
      <c r="E86" s="11"/>
      <c r="G86" s="2571"/>
      <c r="H86" s="2571"/>
      <c r="I86" s="2571"/>
      <c r="J86" s="2571"/>
      <c r="K86" s="2571"/>
    </row>
    <row r="87" spans="1:11" ht="9.9499999999999993" customHeight="1" thickBot="1" x14ac:dyDescent="0.3">
      <c r="E87" s="1857"/>
      <c r="K87" s="1763" t="s">
        <v>859</v>
      </c>
    </row>
    <row r="88" spans="1:11" ht="15" customHeight="1" thickBot="1" x14ac:dyDescent="0.3">
      <c r="A88" s="2558" t="s">
        <v>761</v>
      </c>
      <c r="B88" s="2559"/>
      <c r="C88" s="2559"/>
      <c r="D88" s="2559"/>
      <c r="E88" s="2559"/>
      <c r="F88" s="2559"/>
      <c r="G88" s="2559"/>
      <c r="H88" s="2559"/>
      <c r="I88" s="2559"/>
      <c r="J88" s="2560"/>
      <c r="K88" s="33"/>
    </row>
    <row r="89" spans="1:11" ht="5.0999999999999996" customHeight="1" x14ac:dyDescent="0.25">
      <c r="E89" s="1857"/>
      <c r="K89" s="162"/>
    </row>
    <row r="90" spans="1:11" ht="12" customHeight="1" x14ac:dyDescent="0.25">
      <c r="A90" s="258" t="s">
        <v>65</v>
      </c>
      <c r="B90" s="258"/>
      <c r="C90" s="160"/>
      <c r="D90" s="1857" t="s">
        <v>860</v>
      </c>
      <c r="E90" s="1857"/>
      <c r="K90" s="162"/>
    </row>
    <row r="91" spans="1:11" ht="5.0999999999999996" customHeight="1" thickBot="1" x14ac:dyDescent="0.35">
      <c r="A91" s="1872"/>
      <c r="B91" s="1872"/>
      <c r="C91" s="1764"/>
      <c r="D91" s="1857"/>
      <c r="E91" s="1857"/>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c r="K93" s="162"/>
    </row>
    <row r="94" spans="1:11" x14ac:dyDescent="0.25">
      <c r="A94" s="2549" t="s">
        <v>536</v>
      </c>
      <c r="B94" s="2550"/>
      <c r="C94" s="211"/>
      <c r="D94" s="211"/>
      <c r="E94" s="34"/>
      <c r="K94" s="162"/>
    </row>
    <row r="95" spans="1:11" x14ac:dyDescent="0.25">
      <c r="A95" s="2549" t="s">
        <v>490</v>
      </c>
      <c r="B95" s="2550"/>
      <c r="C95" s="211"/>
      <c r="D95" s="211"/>
      <c r="E95" s="34"/>
      <c r="K95" s="162"/>
    </row>
    <row r="96" spans="1:11" x14ac:dyDescent="0.25">
      <c r="A96" s="2549" t="s">
        <v>8</v>
      </c>
      <c r="B96" s="2550"/>
      <c r="C96" s="211"/>
      <c r="D96" s="211"/>
      <c r="E96" s="34"/>
      <c r="K96" s="162"/>
    </row>
    <row r="97" spans="1:11" x14ac:dyDescent="0.25">
      <c r="A97" s="2549" t="s">
        <v>7</v>
      </c>
      <c r="B97" s="2550"/>
      <c r="C97" s="211"/>
      <c r="D97" s="211"/>
      <c r="E97" s="34"/>
      <c r="K97" s="162"/>
    </row>
    <row r="98" spans="1:11" x14ac:dyDescent="0.25">
      <c r="A98" s="2549" t="s">
        <v>50</v>
      </c>
      <c r="B98" s="2550"/>
      <c r="C98" s="211"/>
      <c r="D98" s="211"/>
      <c r="E98" s="34"/>
      <c r="K98" s="162"/>
    </row>
    <row r="99" spans="1:11" x14ac:dyDescent="0.25">
      <c r="A99" s="2549" t="s">
        <v>11</v>
      </c>
      <c r="B99" s="2550"/>
      <c r="C99" s="211"/>
      <c r="D99" s="211"/>
      <c r="E99" s="34"/>
      <c r="K99" s="162"/>
    </row>
    <row r="100" spans="1:11" ht="15.75" thickBot="1" x14ac:dyDescent="0.3">
      <c r="A100" s="2549" t="s">
        <v>491</v>
      </c>
      <c r="B100" s="2550"/>
      <c r="C100" s="211"/>
      <c r="D100" s="211"/>
      <c r="E100" s="34"/>
      <c r="H100" s="1845" t="s">
        <v>861</v>
      </c>
      <c r="K100" s="162"/>
    </row>
    <row r="101" spans="1:11" ht="15.75" thickBot="1" x14ac:dyDescent="0.3">
      <c r="A101" s="2549" t="s">
        <v>15</v>
      </c>
      <c r="B101" s="2550"/>
      <c r="C101" s="211"/>
      <c r="D101" s="211"/>
      <c r="E101" s="34"/>
      <c r="G101" s="350" t="s">
        <v>62</v>
      </c>
      <c r="H101" s="1854"/>
      <c r="I101" s="349" t="s">
        <v>100</v>
      </c>
      <c r="J101" s="348" t="s">
        <v>49</v>
      </c>
      <c r="K101" s="162"/>
    </row>
    <row r="102" spans="1:11" x14ac:dyDescent="0.25">
      <c r="A102" s="2549" t="s">
        <v>13</v>
      </c>
      <c r="B102" s="2550"/>
      <c r="C102" s="211"/>
      <c r="D102" s="211"/>
      <c r="E102" s="34"/>
      <c r="G102" s="2486"/>
      <c r="H102" s="2488"/>
      <c r="I102" s="213"/>
      <c r="J102" s="212"/>
      <c r="K102" s="162"/>
    </row>
    <row r="103" spans="1:11" x14ac:dyDescent="0.25">
      <c r="A103" s="2549"/>
      <c r="B103" s="2550"/>
      <c r="C103" s="211"/>
      <c r="D103" s="211"/>
      <c r="E103" s="34"/>
      <c r="G103" s="2489"/>
      <c r="H103" s="2491"/>
      <c r="I103" s="213"/>
      <c r="J103" s="212"/>
      <c r="K103" s="162"/>
    </row>
    <row r="104" spans="1:11" x14ac:dyDescent="0.25">
      <c r="A104" s="2549"/>
      <c r="B104" s="2550"/>
      <c r="C104" s="211"/>
      <c r="D104" s="211"/>
      <c r="E104" s="34"/>
      <c r="G104" s="2489"/>
      <c r="H104" s="2491"/>
      <c r="I104" s="213"/>
      <c r="J104" s="212"/>
      <c r="K104" s="162"/>
    </row>
    <row r="105" spans="1:11" x14ac:dyDescent="0.25">
      <c r="A105" s="2549"/>
      <c r="B105" s="2550"/>
      <c r="C105" s="211"/>
      <c r="D105" s="211"/>
      <c r="E105" s="34"/>
      <c r="G105" s="2489"/>
      <c r="H105" s="2491"/>
      <c r="I105" s="213"/>
      <c r="J105" s="212"/>
      <c r="K105" s="162"/>
    </row>
    <row r="106" spans="1:11" x14ac:dyDescent="0.25">
      <c r="A106" s="2549"/>
      <c r="B106" s="2550"/>
      <c r="C106" s="211"/>
      <c r="D106" s="211"/>
      <c r="E106" s="34"/>
      <c r="G106" s="2489"/>
      <c r="H106" s="2491"/>
      <c r="I106" s="215"/>
      <c r="J106" s="212"/>
      <c r="K106" s="162"/>
    </row>
    <row r="107" spans="1:11" ht="15.75" thickBot="1" x14ac:dyDescent="0.3">
      <c r="A107" s="2551" t="s">
        <v>67</v>
      </c>
      <c r="B107" s="2552"/>
      <c r="C107" s="1622"/>
      <c r="D107" s="1622"/>
      <c r="E107" s="34"/>
      <c r="G107" s="438" t="s">
        <v>101</v>
      </c>
      <c r="H107" s="553"/>
      <c r="I107" s="54"/>
      <c r="J107" s="257"/>
      <c r="K107" s="162"/>
    </row>
    <row r="108" spans="1:11" ht="15.75" thickBot="1" x14ac:dyDescent="0.3">
      <c r="A108" s="2553" t="s">
        <v>66</v>
      </c>
      <c r="B108" s="2554"/>
      <c r="C108" s="960"/>
      <c r="D108" s="960"/>
      <c r="E108" s="960"/>
    </row>
    <row r="109" spans="1:11" ht="8.1" customHeight="1" thickBot="1" x14ac:dyDescent="0.3">
      <c r="K109" s="162"/>
    </row>
    <row r="110" spans="1:11" ht="15.75" thickBot="1" x14ac:dyDescent="0.3">
      <c r="A110" s="346" t="s">
        <v>91</v>
      </c>
      <c r="B110" s="527"/>
      <c r="C110" s="344"/>
      <c r="K110" s="162"/>
    </row>
    <row r="111" spans="1:11" ht="15.75" thickBot="1" x14ac:dyDescent="0.3">
      <c r="A111" s="345" t="s">
        <v>90</v>
      </c>
      <c r="B111" s="75"/>
      <c r="C111" s="75"/>
      <c r="D111" s="344"/>
      <c r="E111" s="2555" t="s">
        <v>537</v>
      </c>
      <c r="F111" s="2556"/>
      <c r="G111" s="2556"/>
      <c r="H111" s="2556"/>
      <c r="I111" s="2556"/>
      <c r="J111" s="2556"/>
      <c r="K111" s="2556"/>
    </row>
    <row r="112" spans="1:11" ht="15.75" thickBot="1" x14ac:dyDescent="0.3">
      <c r="A112" s="342" t="s">
        <v>217</v>
      </c>
      <c r="B112" s="341"/>
      <c r="C112" s="341"/>
      <c r="D112" s="341"/>
      <c r="E112" s="219"/>
      <c r="G112" s="2557"/>
      <c r="H112" s="2509"/>
      <c r="I112" s="2509"/>
      <c r="J112" s="2509"/>
      <c r="K112" s="162" t="s">
        <v>862</v>
      </c>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857"/>
      <c r="G117" s="161"/>
      <c r="H117" s="161"/>
      <c r="K117" s="162"/>
    </row>
    <row r="118" spans="1:21" ht="15.75" thickBot="1" x14ac:dyDescent="0.3">
      <c r="C118" s="11"/>
      <c r="D118" s="11"/>
      <c r="E118" s="1857"/>
      <c r="K118" s="162" t="s">
        <v>143</v>
      </c>
    </row>
    <row r="119" spans="1:21" ht="18" customHeight="1" thickBot="1" x14ac:dyDescent="0.3">
      <c r="A119" s="2546" t="s">
        <v>191</v>
      </c>
      <c r="B119" s="2547"/>
      <c r="C119" s="2547"/>
      <c r="D119" s="2547"/>
      <c r="E119" s="2547"/>
      <c r="F119" s="2547"/>
      <c r="G119" s="2547"/>
      <c r="H119" s="2547"/>
      <c r="I119" s="2547"/>
      <c r="J119" s="2548"/>
      <c r="K119" s="222"/>
    </row>
    <row r="120" spans="1:21" ht="8.1" customHeight="1" x14ac:dyDescent="0.25">
      <c r="D120" s="10"/>
      <c r="E120" s="1857"/>
      <c r="I120" s="86"/>
      <c r="K120" s="162"/>
    </row>
    <row r="121" spans="1:21" ht="15" customHeight="1" x14ac:dyDescent="0.25">
      <c r="A121" s="258" t="s">
        <v>265</v>
      </c>
      <c r="B121" s="258"/>
      <c r="D121" s="10"/>
      <c r="E121" s="1857"/>
      <c r="I121" s="86"/>
      <c r="K121" s="162"/>
    </row>
    <row r="122" spans="1:21" ht="15" customHeight="1" x14ac:dyDescent="0.25">
      <c r="A122" s="258"/>
      <c r="B122" s="258"/>
      <c r="D122" s="10"/>
      <c r="E122" s="1857"/>
      <c r="I122" s="86"/>
      <c r="K122" s="162"/>
    </row>
    <row r="123" spans="1:21" ht="15" customHeight="1" x14ac:dyDescent="0.25">
      <c r="A123" s="448" t="s">
        <v>650</v>
      </c>
      <c r="B123" s="448"/>
      <c r="D123" s="10"/>
      <c r="E123" s="1857" t="s">
        <v>863</v>
      </c>
      <c r="I123" s="86"/>
      <c r="K123" s="162"/>
    </row>
    <row r="124" spans="1:21" ht="5.0999999999999996" customHeight="1" thickBot="1" x14ac:dyDescent="0.3">
      <c r="K124" s="162"/>
    </row>
    <row r="125" spans="1:21" ht="15" customHeight="1" thickBot="1" x14ac:dyDescent="0.3">
      <c r="A125" s="2506" t="s">
        <v>19</v>
      </c>
      <c r="B125" s="2508"/>
      <c r="C125" s="1855" t="s">
        <v>106</v>
      </c>
      <c r="D125" s="73" t="s">
        <v>71</v>
      </c>
      <c r="E125" s="73" t="s">
        <v>81</v>
      </c>
      <c r="G125" s="2495" t="s">
        <v>300</v>
      </c>
      <c r="H125" s="2495"/>
      <c r="I125" s="2495"/>
      <c r="J125" s="2495"/>
      <c r="K125" s="2495"/>
    </row>
    <row r="126" spans="1:21" ht="15" customHeight="1" x14ac:dyDescent="0.25">
      <c r="A126" s="2510" t="s">
        <v>110</v>
      </c>
      <c r="B126" s="2512"/>
      <c r="C126" s="125" t="s">
        <v>21</v>
      </c>
      <c r="D126" s="223"/>
      <c r="E126" s="224"/>
      <c r="G126" s="2540"/>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c r="E136" s="229"/>
      <c r="G136" s="2531"/>
      <c r="H136" s="2531"/>
      <c r="I136" s="2531"/>
      <c r="J136" s="2531"/>
      <c r="K136" s="2531"/>
    </row>
    <row r="137" spans="1:11" ht="15" customHeight="1" x14ac:dyDescent="0.25">
      <c r="A137" s="1011" t="s">
        <v>552</v>
      </c>
      <c r="B137" s="1012" t="s">
        <v>553</v>
      </c>
      <c r="C137" s="1010" t="s">
        <v>29</v>
      </c>
      <c r="D137" s="227"/>
      <c r="E137" s="229"/>
      <c r="G137" s="2531"/>
      <c r="H137" s="2531"/>
      <c r="I137" s="2531"/>
      <c r="J137" s="2531"/>
      <c r="K137" s="2531"/>
    </row>
    <row r="138" spans="1:11" ht="15" customHeight="1" x14ac:dyDescent="0.25">
      <c r="A138" s="1002"/>
      <c r="B138" s="80" t="s">
        <v>224</v>
      </c>
      <c r="C138" s="80" t="s">
        <v>550</v>
      </c>
      <c r="D138" s="227"/>
      <c r="E138" s="229"/>
      <c r="G138" s="2531"/>
      <c r="H138" s="2531"/>
      <c r="I138" s="2531"/>
      <c r="J138" s="2531"/>
      <c r="K138" s="2531"/>
    </row>
    <row r="139" spans="1:11" ht="15" customHeight="1" x14ac:dyDescent="0.25">
      <c r="A139" s="1002"/>
      <c r="B139" s="80" t="s">
        <v>224</v>
      </c>
      <c r="C139" s="102" t="s">
        <v>373</v>
      </c>
      <c r="D139" s="227"/>
      <c r="E139" s="229"/>
      <c r="G139" s="2531"/>
      <c r="H139" s="2531"/>
      <c r="I139" s="2531"/>
      <c r="J139" s="2531"/>
      <c r="K139" s="2531"/>
    </row>
    <row r="140" spans="1:11" ht="15" customHeight="1" x14ac:dyDescent="0.25">
      <c r="A140" s="1002"/>
      <c r="B140" s="80" t="s">
        <v>553</v>
      </c>
      <c r="C140" s="102" t="s">
        <v>30</v>
      </c>
      <c r="D140" s="227"/>
      <c r="E140" s="229"/>
      <c r="G140" s="2531"/>
      <c r="H140" s="2531"/>
      <c r="I140" s="2531"/>
      <c r="J140" s="2531"/>
      <c r="K140" s="2531"/>
    </row>
    <row r="141" spans="1:11" ht="15" customHeight="1" thickBot="1" x14ac:dyDescent="0.3">
      <c r="A141" s="1002"/>
      <c r="B141" s="80" t="s">
        <v>553</v>
      </c>
      <c r="C141" s="102" t="s">
        <v>551</v>
      </c>
      <c r="D141" s="227"/>
      <c r="E141" s="229"/>
      <c r="G141" s="2531"/>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875"/>
      <c r="B148" s="1859" t="s">
        <v>1</v>
      </c>
      <c r="C148" s="1003" t="s">
        <v>541</v>
      </c>
      <c r="D148" s="1005"/>
      <c r="E148" s="231"/>
      <c r="G148" s="2526"/>
      <c r="H148" s="2526"/>
      <c r="I148" s="2526"/>
      <c r="J148" s="2526"/>
      <c r="K148" s="2526"/>
    </row>
    <row r="149" spans="1:14" ht="15" customHeight="1" x14ac:dyDescent="0.25">
      <c r="A149" s="2532" t="s">
        <v>119</v>
      </c>
      <c r="B149" s="2533"/>
      <c r="C149" s="186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851" t="s">
        <v>120</v>
      </c>
      <c r="B158" s="1852"/>
      <c r="C158" s="1847"/>
      <c r="D158" s="33"/>
      <c r="E158" s="1848"/>
      <c r="G158" s="594" t="s">
        <v>281</v>
      </c>
      <c r="H158" s="593" t="s">
        <v>277</v>
      </c>
      <c r="I158" s="593" t="s">
        <v>278</v>
      </c>
      <c r="K158" s="162"/>
      <c r="L158" s="10"/>
    </row>
    <row r="159" spans="1:14" ht="15" customHeight="1" thickBot="1" x14ac:dyDescent="0.3">
      <c r="G159" s="1863"/>
      <c r="H159" s="606"/>
      <c r="I159" s="592"/>
      <c r="K159" s="162"/>
      <c r="M159" s="33"/>
      <c r="N159" s="325" t="s">
        <v>276</v>
      </c>
    </row>
    <row r="160" spans="1:14" ht="15" customHeight="1" thickBot="1" x14ac:dyDescent="0.3">
      <c r="A160" s="1870" t="s">
        <v>246</v>
      </c>
      <c r="B160" s="187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c r="D162" s="595"/>
      <c r="E162" s="457"/>
      <c r="G162" s="1856" t="s">
        <v>242</v>
      </c>
      <c r="H162" s="1856"/>
      <c r="J162" s="10"/>
      <c r="K162" s="162"/>
    </row>
    <row r="163" spans="1:16" ht="15" customHeight="1" thickBot="1" x14ac:dyDescent="0.3">
      <c r="A163" s="1845" t="s">
        <v>279</v>
      </c>
      <c r="D163" s="33"/>
      <c r="E163" s="33"/>
      <c r="G163" s="1863" t="s">
        <v>287</v>
      </c>
      <c r="K163" s="162"/>
      <c r="M163" s="1856" t="s">
        <v>741</v>
      </c>
    </row>
    <row r="164" spans="1:16" ht="15" customHeight="1" thickBot="1" x14ac:dyDescent="0.3">
      <c r="A164" s="596" t="s">
        <v>280</v>
      </c>
      <c r="B164" s="1879"/>
      <c r="C164" s="484"/>
      <c r="D164" s="431"/>
      <c r="E164" s="1765" t="s">
        <v>256</v>
      </c>
      <c r="G164" s="1869" t="s">
        <v>738</v>
      </c>
      <c r="H164" s="2509" t="s">
        <v>282</v>
      </c>
      <c r="I164" s="2509"/>
      <c r="J164" s="1863"/>
      <c r="M164" s="1869" t="s">
        <v>738</v>
      </c>
      <c r="N164" s="607"/>
    </row>
    <row r="165" spans="1:16" ht="15" customHeight="1" thickBot="1" x14ac:dyDescent="0.3">
      <c r="A165" s="461" t="s">
        <v>247</v>
      </c>
      <c r="B165" s="461"/>
      <c r="C165" s="460"/>
      <c r="D165" s="456"/>
      <c r="E165" s="457"/>
      <c r="G165" s="1863" t="s">
        <v>704</v>
      </c>
      <c r="H165" s="1863"/>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861"/>
      <c r="F170" s="1861"/>
      <c r="G170" s="1861"/>
      <c r="H170" s="1861"/>
      <c r="I170" s="1861"/>
      <c r="J170" s="33"/>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877"/>
      <c r="C176" s="1861"/>
      <c r="D176" s="1861"/>
      <c r="E176" s="1861"/>
      <c r="F176" s="1861"/>
      <c r="G176" s="1861"/>
      <c r="H176" s="1861"/>
      <c r="I176" s="323"/>
      <c r="J176" s="33"/>
      <c r="K176" s="162" t="s">
        <v>146</v>
      </c>
    </row>
    <row r="177" spans="1:16" ht="15" customHeight="1" x14ac:dyDescent="0.25">
      <c r="J177" s="10"/>
      <c r="K177" s="162"/>
    </row>
    <row r="178" spans="1:16" ht="15" customHeight="1" x14ac:dyDescent="0.25">
      <c r="J178" s="10"/>
      <c r="K178" s="162"/>
    </row>
    <row r="179" spans="1:16" ht="15" customHeight="1" thickBot="1" x14ac:dyDescent="0.3">
      <c r="A179" s="1870" t="s">
        <v>651</v>
      </c>
      <c r="D179" s="1845" t="s">
        <v>864</v>
      </c>
      <c r="J179" s="10"/>
      <c r="K179" s="162"/>
    </row>
    <row r="180" spans="1:16" ht="15" customHeight="1" thickBot="1" x14ac:dyDescent="0.3">
      <c r="A180" s="1846" t="s">
        <v>88</v>
      </c>
      <c r="B180" s="1847"/>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846" t="s">
        <v>89</v>
      </c>
      <c r="B187" s="1847"/>
      <c r="C187" s="1847"/>
      <c r="D187" s="33"/>
      <c r="E187" s="1848"/>
      <c r="G187" s="594" t="s">
        <v>281</v>
      </c>
      <c r="H187" s="593" t="s">
        <v>277</v>
      </c>
      <c r="I187" s="593" t="s">
        <v>278</v>
      </c>
      <c r="K187" s="162"/>
      <c r="L187" s="10"/>
    </row>
    <row r="188" spans="1:16" ht="15" customHeight="1" thickBot="1" x14ac:dyDescent="0.3">
      <c r="G188" s="1863"/>
      <c r="H188" s="606"/>
      <c r="I188" s="592"/>
      <c r="K188" s="162"/>
      <c r="M188" s="33"/>
      <c r="N188" s="325" t="s">
        <v>276</v>
      </c>
    </row>
    <row r="189" spans="1:16" ht="15" customHeight="1" thickBot="1" x14ac:dyDescent="0.3">
      <c r="A189" s="1870" t="s">
        <v>285</v>
      </c>
      <c r="B189" s="1870"/>
      <c r="J189" s="10"/>
      <c r="K189" s="162"/>
    </row>
    <row r="190" spans="1:16" ht="15" customHeight="1" thickBot="1" x14ac:dyDescent="0.3">
      <c r="A190" s="462" t="s">
        <v>123</v>
      </c>
      <c r="B190" s="462"/>
      <c r="C190" s="463" t="s">
        <v>245</v>
      </c>
      <c r="D190" s="463" t="s">
        <v>47</v>
      </c>
      <c r="E190" s="463" t="s">
        <v>243</v>
      </c>
      <c r="H190" s="51"/>
      <c r="I190" s="10"/>
      <c r="J190" s="1863"/>
      <c r="K190" s="162"/>
      <c r="P190" s="1869" t="s">
        <v>83</v>
      </c>
    </row>
    <row r="191" spans="1:16" ht="15" customHeight="1" thickBot="1" x14ac:dyDescent="0.3">
      <c r="A191" s="464" t="s">
        <v>248</v>
      </c>
      <c r="B191" s="539"/>
      <c r="C191" s="465"/>
      <c r="D191" s="469"/>
      <c r="E191" s="308"/>
      <c r="G191" s="1856" t="s">
        <v>257</v>
      </c>
      <c r="H191" s="1856"/>
      <c r="J191" s="10"/>
      <c r="K191" s="162"/>
    </row>
    <row r="192" spans="1:16" ht="15" customHeight="1" thickBot="1" x14ac:dyDescent="0.3">
      <c r="A192" s="586" t="s">
        <v>274</v>
      </c>
      <c r="B192" s="587"/>
      <c r="C192" s="588"/>
      <c r="D192" s="33"/>
      <c r="E192" s="33"/>
      <c r="G192" s="1863" t="s">
        <v>287</v>
      </c>
      <c r="M192" s="1856" t="s">
        <v>737</v>
      </c>
    </row>
    <row r="193" spans="1:14" ht="15" customHeight="1" thickBot="1" x14ac:dyDescent="0.3">
      <c r="A193" s="596" t="s">
        <v>280</v>
      </c>
      <c r="B193" s="1878"/>
      <c r="C193" s="589"/>
      <c r="D193" s="431"/>
      <c r="E193" s="450" t="s">
        <v>256</v>
      </c>
      <c r="G193" s="1869" t="s">
        <v>738</v>
      </c>
      <c r="H193" s="2509" t="s">
        <v>282</v>
      </c>
      <c r="I193" s="2509"/>
      <c r="J193" s="1863"/>
      <c r="K193" s="162"/>
      <c r="L193" s="10"/>
      <c r="M193" s="1869" t="s">
        <v>736</v>
      </c>
      <c r="N193" s="607"/>
    </row>
    <row r="194" spans="1:14" ht="15" customHeight="1" thickBot="1" x14ac:dyDescent="0.3">
      <c r="A194" s="467" t="s">
        <v>231</v>
      </c>
      <c r="B194" s="467"/>
      <c r="C194" s="466"/>
      <c r="D194" s="466"/>
      <c r="E194" s="466"/>
      <c r="G194" s="1863" t="s">
        <v>703</v>
      </c>
      <c r="H194" s="1856"/>
      <c r="J194" s="1863"/>
    </row>
    <row r="195" spans="1:14" ht="15" customHeight="1" x14ac:dyDescent="0.25"/>
    <row r="196" spans="1:14" ht="15" customHeight="1" thickBot="1" x14ac:dyDescent="0.3">
      <c r="G196" s="1856"/>
      <c r="H196" s="1856"/>
      <c r="J196" s="10"/>
      <c r="K196" s="162"/>
    </row>
    <row r="197" spans="1:14" ht="15" customHeight="1" thickBot="1" x14ac:dyDescent="0.3">
      <c r="A197" s="324" t="s">
        <v>92</v>
      </c>
      <c r="B197" s="329"/>
      <c r="C197" s="1861"/>
      <c r="D197" s="1861"/>
      <c r="E197" s="1861"/>
      <c r="F197" s="1861"/>
      <c r="G197" s="1861"/>
      <c r="H197" s="1861"/>
      <c r="I197" s="323"/>
      <c r="J197" s="33"/>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70" t="s">
        <v>652</v>
      </c>
      <c r="E201" s="1845" t="s">
        <v>865</v>
      </c>
      <c r="K201" s="162"/>
    </row>
    <row r="202" spans="1:14" ht="15" customHeight="1" thickBot="1" x14ac:dyDescent="0.3">
      <c r="A202" s="136" t="s">
        <v>111</v>
      </c>
      <c r="B202" s="540"/>
      <c r="C202" s="1847"/>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856"/>
      <c r="H205" s="1856"/>
      <c r="J205" s="10"/>
      <c r="N205" s="162"/>
    </row>
    <row r="206" spans="1:14" ht="15" customHeight="1" thickBot="1" x14ac:dyDescent="0.3">
      <c r="A206" s="1851" t="s">
        <v>121</v>
      </c>
      <c r="B206" s="1852"/>
      <c r="C206" s="1847"/>
      <c r="D206" s="33"/>
      <c r="E206" s="1863" t="s">
        <v>293</v>
      </c>
    </row>
    <row r="207" spans="1:14" ht="15" customHeight="1" x14ac:dyDescent="0.25">
      <c r="K207" s="162"/>
    </row>
    <row r="208" spans="1:14" ht="15" customHeight="1" thickBot="1" x14ac:dyDescent="0.3">
      <c r="A208" s="1870" t="s">
        <v>289</v>
      </c>
      <c r="B208" s="1870"/>
      <c r="K208" s="162"/>
    </row>
    <row r="209" spans="1:16" ht="15" customHeight="1" thickBot="1" x14ac:dyDescent="0.3">
      <c r="A209" s="1132" t="s">
        <v>114</v>
      </c>
      <c r="B209" s="1132"/>
      <c r="C209" s="472" t="s">
        <v>245</v>
      </c>
      <c r="D209" s="472" t="s">
        <v>47</v>
      </c>
      <c r="E209" s="472" t="s">
        <v>243</v>
      </c>
      <c r="K209" s="162"/>
      <c r="P209" s="1869" t="s">
        <v>83</v>
      </c>
    </row>
    <row r="210" spans="1:16" ht="15" customHeight="1" thickBot="1" x14ac:dyDescent="0.3">
      <c r="A210" s="1132" t="s">
        <v>248</v>
      </c>
      <c r="B210" s="1132"/>
      <c r="C210" s="432"/>
      <c r="D210" s="432"/>
      <c r="E210" s="432"/>
      <c r="G210" s="1856" t="s">
        <v>257</v>
      </c>
      <c r="H210" s="1856"/>
      <c r="K210" s="162"/>
    </row>
    <row r="211" spans="1:16" ht="15" customHeight="1" thickBot="1" x14ac:dyDescent="0.3">
      <c r="A211" s="486" t="s">
        <v>273</v>
      </c>
      <c r="B211" s="544"/>
      <c r="C211" s="479"/>
      <c r="D211" s="432"/>
      <c r="E211" s="432"/>
      <c r="G211" s="1863" t="s">
        <v>290</v>
      </c>
      <c r="M211" s="1856" t="s">
        <v>739</v>
      </c>
    </row>
    <row r="212" spans="1:16" ht="15" customHeight="1" thickBot="1" x14ac:dyDescent="0.3">
      <c r="A212" s="596" t="s">
        <v>280</v>
      </c>
      <c r="B212" s="1879"/>
      <c r="C212" s="1862"/>
      <c r="D212" s="431"/>
      <c r="E212" s="450" t="s">
        <v>256</v>
      </c>
      <c r="G212" s="1869" t="s">
        <v>738</v>
      </c>
      <c r="H212" s="2509" t="s">
        <v>282</v>
      </c>
      <c r="I212" s="2509"/>
      <c r="J212" s="1863"/>
      <c r="K212" s="162"/>
      <c r="M212" s="1845" t="s">
        <v>738</v>
      </c>
      <c r="N212" s="607"/>
    </row>
    <row r="213" spans="1:16" ht="15" customHeight="1" thickBot="1" x14ac:dyDescent="0.3">
      <c r="A213" s="473" t="s">
        <v>250</v>
      </c>
      <c r="B213" s="545"/>
      <c r="C213" s="432"/>
      <c r="D213" s="432"/>
      <c r="E213" s="432"/>
      <c r="G213" s="1856" t="s">
        <v>292</v>
      </c>
      <c r="H213" s="1856"/>
    </row>
    <row r="214" spans="1:16" ht="15" customHeight="1" x14ac:dyDescent="0.25"/>
    <row r="215" spans="1:16" ht="15" customHeight="1" thickBot="1" x14ac:dyDescent="0.3">
      <c r="G215" s="1856"/>
      <c r="H215" s="1856"/>
      <c r="J215" s="10"/>
      <c r="K215" s="162"/>
    </row>
    <row r="216" spans="1:16" ht="15" customHeight="1" thickBot="1" x14ac:dyDescent="0.3">
      <c r="A216" s="324" t="s">
        <v>251</v>
      </c>
      <c r="B216" s="329"/>
      <c r="C216" s="1861"/>
      <c r="D216" s="1861"/>
      <c r="E216" s="1861"/>
      <c r="F216" s="1861"/>
      <c r="G216" s="1861"/>
      <c r="H216" s="1861"/>
      <c r="I216" s="323"/>
      <c r="J216" s="33"/>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861"/>
      <c r="D222" s="1861"/>
      <c r="E222" s="1861"/>
      <c r="F222" s="1861"/>
      <c r="G222" s="1861"/>
      <c r="H222" s="1861"/>
      <c r="I222" s="323"/>
      <c r="J222" s="33"/>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870" t="s">
        <v>264</v>
      </c>
      <c r="B226" s="1870"/>
      <c r="D226" s="10" t="s">
        <v>866</v>
      </c>
    </row>
    <row r="227" spans="1:14" ht="15" customHeight="1" thickBot="1" x14ac:dyDescent="0.3">
      <c r="A227" s="1849" t="s">
        <v>234</v>
      </c>
      <c r="B227" s="1850"/>
      <c r="C227" s="1850"/>
      <c r="D227" s="437"/>
      <c r="E227" s="1856" t="s">
        <v>254</v>
      </c>
    </row>
    <row r="228" spans="1:14" ht="15" customHeight="1" thickBot="1" x14ac:dyDescent="0.3">
      <c r="A228" s="1846" t="s">
        <v>142</v>
      </c>
      <c r="B228" s="1847"/>
      <c r="C228" s="1847"/>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c r="E233" s="1863" t="s">
        <v>740</v>
      </c>
      <c r="J233" s="10"/>
      <c r="M233" s="33"/>
      <c r="N233" s="1845" t="s">
        <v>276</v>
      </c>
    </row>
    <row r="234" spans="1:14" ht="15" customHeight="1" thickBot="1" x14ac:dyDescent="0.3">
      <c r="A234" s="2506" t="s">
        <v>93</v>
      </c>
      <c r="B234" s="2507"/>
      <c r="C234" s="2508"/>
      <c r="D234" s="73"/>
      <c r="E234" s="73" t="s">
        <v>81</v>
      </c>
      <c r="G234" s="1856" t="s">
        <v>867</v>
      </c>
      <c r="H234" s="1856"/>
      <c r="I234" s="10"/>
      <c r="J234" s="10"/>
    </row>
    <row r="235" spans="1:14" ht="15" customHeight="1" x14ac:dyDescent="0.25">
      <c r="A235" s="2486"/>
      <c r="B235" s="2487"/>
      <c r="C235" s="2488"/>
      <c r="D235" s="233"/>
      <c r="E235" s="433"/>
      <c r="G235" s="1856"/>
      <c r="H235" s="1856"/>
      <c r="I235" s="10"/>
      <c r="J235" s="10"/>
    </row>
    <row r="236" spans="1:14" ht="15" customHeight="1" x14ac:dyDescent="0.25">
      <c r="A236" s="2489"/>
      <c r="B236" s="2490"/>
      <c r="C236" s="2491"/>
      <c r="D236" s="233"/>
      <c r="E236" s="433"/>
      <c r="G236" s="1856"/>
      <c r="H236" s="1856"/>
      <c r="I236" s="10"/>
      <c r="J236" s="10"/>
    </row>
    <row r="237" spans="1:14" ht="15" customHeight="1" x14ac:dyDescent="0.25">
      <c r="A237" s="2489"/>
      <c r="B237" s="2490"/>
      <c r="C237" s="2491"/>
      <c r="D237" s="211"/>
      <c r="E237" s="434"/>
      <c r="G237" s="1856"/>
      <c r="H237" s="1856"/>
      <c r="I237" s="10"/>
      <c r="J237" s="10"/>
    </row>
    <row r="238" spans="1:14" ht="15" customHeight="1" thickBot="1" x14ac:dyDescent="0.3">
      <c r="A238" s="2492"/>
      <c r="B238" s="2493"/>
      <c r="C238" s="2494"/>
      <c r="D238" s="235"/>
      <c r="E238" s="435"/>
      <c r="G238" s="1856"/>
      <c r="H238" s="1856"/>
      <c r="I238" s="10"/>
      <c r="J238" s="10"/>
    </row>
    <row r="239" spans="1:14" ht="15" customHeight="1" thickBot="1" x14ac:dyDescent="0.3">
      <c r="A239" s="2497" t="s">
        <v>94</v>
      </c>
      <c r="B239" s="2498"/>
      <c r="C239" s="2499"/>
      <c r="D239" s="33"/>
      <c r="E239" s="436"/>
      <c r="I239" s="10"/>
      <c r="J239" s="10"/>
    </row>
    <row r="240" spans="1:14" ht="15" customHeight="1" thickBot="1" x14ac:dyDescent="0.3">
      <c r="A240" s="2500" t="s">
        <v>253</v>
      </c>
      <c r="B240" s="2501"/>
      <c r="C240" s="2502"/>
      <c r="D240" s="33"/>
      <c r="E240" s="1856" t="s">
        <v>294</v>
      </c>
      <c r="I240" s="10"/>
      <c r="J240" s="10"/>
    </row>
    <row r="241" spans="1:16" ht="15" customHeight="1" thickBot="1" x14ac:dyDescent="0.3"/>
    <row r="242" spans="1:16" ht="15.95" customHeight="1" thickBot="1" x14ac:dyDescent="0.35">
      <c r="A242" s="1860" t="s">
        <v>560</v>
      </c>
      <c r="B242" s="1861"/>
      <c r="C242" s="157"/>
      <c r="D242" s="157"/>
      <c r="E242" s="157"/>
      <c r="F242" s="157"/>
      <c r="G242" s="321"/>
      <c r="H242" s="321"/>
      <c r="I242" s="320"/>
      <c r="J242" s="33"/>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c r="E247" s="1863" t="s">
        <v>266</v>
      </c>
      <c r="G247" s="1856"/>
      <c r="H247" s="1856"/>
      <c r="K247" s="162"/>
    </row>
    <row r="248" spans="1:16" ht="15.95" customHeight="1" thickBot="1" x14ac:dyDescent="0.3">
      <c r="A248" s="385" t="s">
        <v>128</v>
      </c>
      <c r="B248" s="546"/>
      <c r="C248" s="386"/>
      <c r="D248" s="37"/>
      <c r="E248" s="599" t="s">
        <v>702</v>
      </c>
      <c r="F248" s="600"/>
      <c r="G248" s="601"/>
      <c r="H248" s="601"/>
      <c r="I248" s="600"/>
      <c r="J248" s="600"/>
      <c r="K248" s="602"/>
    </row>
    <row r="249" spans="1:16" ht="15.75" thickBot="1" x14ac:dyDescent="0.3">
      <c r="A249" s="1853" t="s">
        <v>95</v>
      </c>
      <c r="B249" s="1854"/>
      <c r="C249" s="1855"/>
      <c r="D249" s="73" t="s">
        <v>71</v>
      </c>
      <c r="E249" s="73" t="s">
        <v>81</v>
      </c>
      <c r="G249" s="1845" t="s">
        <v>868</v>
      </c>
      <c r="P249" s="1869"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846" t="s">
        <v>96</v>
      </c>
      <c r="B254" s="1847"/>
      <c r="C254" s="1847"/>
      <c r="D254" s="33"/>
      <c r="K254" s="162"/>
    </row>
    <row r="255" spans="1:16" ht="15.95" customHeight="1" thickBot="1" x14ac:dyDescent="0.35">
      <c r="A255" s="446" t="s">
        <v>130</v>
      </c>
      <c r="B255" s="547"/>
      <c r="C255" s="307"/>
      <c r="D255" s="447"/>
      <c r="E255" s="1856" t="s">
        <v>295</v>
      </c>
      <c r="G255" s="1863"/>
      <c r="H255" s="1863"/>
      <c r="K255" s="162"/>
    </row>
    <row r="256" spans="1:16" ht="15.95" customHeight="1" thickBot="1" x14ac:dyDescent="0.3">
      <c r="E256" s="1869"/>
      <c r="G256" s="1863"/>
      <c r="H256" s="1863"/>
      <c r="K256" s="162"/>
    </row>
    <row r="257" spans="1:11" ht="15.95" customHeight="1" thickBot="1" x14ac:dyDescent="0.3">
      <c r="A257" s="172" t="s">
        <v>260</v>
      </c>
      <c r="B257" s="173"/>
      <c r="C257" s="173"/>
      <c r="D257" s="202"/>
      <c r="E257" s="173"/>
      <c r="F257" s="173"/>
      <c r="G257" s="205"/>
      <c r="H257" s="205"/>
      <c r="I257" s="1861"/>
      <c r="J257" s="191"/>
      <c r="K257" s="162"/>
    </row>
    <row r="258" spans="1:11" ht="15.95" customHeight="1" x14ac:dyDescent="0.25">
      <c r="A258" s="51" t="s">
        <v>163</v>
      </c>
      <c r="B258" s="51"/>
      <c r="C258" s="1867"/>
      <c r="D258" s="1857"/>
      <c r="E258" s="11"/>
      <c r="J258" s="10"/>
      <c r="K258" s="162"/>
    </row>
    <row r="259" spans="1:11" ht="15.95" customHeight="1" x14ac:dyDescent="0.25">
      <c r="E259" s="1869"/>
      <c r="G259" s="1863"/>
      <c r="H259" s="1863"/>
      <c r="K259" s="162"/>
    </row>
    <row r="260" spans="1:11" ht="15.95" customHeight="1" thickBot="1" x14ac:dyDescent="0.3">
      <c r="A260" s="258" t="s">
        <v>221</v>
      </c>
      <c r="B260" s="258"/>
      <c r="K260" s="162"/>
    </row>
    <row r="261" spans="1:11" ht="15.95" customHeight="1" thickBot="1" x14ac:dyDescent="0.3">
      <c r="A261" s="319" t="s">
        <v>213</v>
      </c>
      <c r="B261" s="318"/>
      <c r="C261" s="318"/>
      <c r="D261" s="33"/>
      <c r="E261" s="1845" t="s">
        <v>235</v>
      </c>
      <c r="G261" s="151" t="s">
        <v>232</v>
      </c>
      <c r="H261" s="151"/>
      <c r="K261" s="162"/>
    </row>
    <row r="262" spans="1:11" ht="15.95" customHeight="1" x14ac:dyDescent="0.25">
      <c r="A262" s="317" t="s">
        <v>112</v>
      </c>
      <c r="B262" s="548"/>
      <c r="C262" s="316"/>
      <c r="D262" s="58"/>
      <c r="E262" s="1845" t="s">
        <v>235</v>
      </c>
      <c r="G262" s="151" t="s">
        <v>151</v>
      </c>
      <c r="H262" s="151"/>
      <c r="K262" s="162"/>
    </row>
    <row r="263" spans="1:11" ht="15.95" customHeight="1" thickBot="1" x14ac:dyDescent="0.3">
      <c r="A263" s="315" t="s">
        <v>113</v>
      </c>
      <c r="B263" s="549"/>
      <c r="C263" s="314"/>
      <c r="D263" s="257"/>
      <c r="E263" s="1845" t="s">
        <v>235</v>
      </c>
      <c r="G263" s="151" t="s">
        <v>232</v>
      </c>
      <c r="H263" s="151"/>
      <c r="K263" s="162"/>
    </row>
    <row r="264" spans="1:11" ht="15.95" customHeight="1" thickBot="1" x14ac:dyDescent="0.3">
      <c r="A264" s="1853" t="s">
        <v>212</v>
      </c>
      <c r="B264" s="1854"/>
      <c r="C264" s="1855"/>
      <c r="D264" s="73" t="s">
        <v>71</v>
      </c>
      <c r="E264" s="73" t="s">
        <v>81</v>
      </c>
      <c r="G264" s="151"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c r="E269" s="1869"/>
      <c r="K269" s="162"/>
    </row>
    <row r="270" spans="1:11" ht="15.95" customHeight="1" thickBot="1" x14ac:dyDescent="0.35">
      <c r="A270" s="440" t="s">
        <v>236</v>
      </c>
      <c r="B270" s="551"/>
      <c r="C270" s="312"/>
      <c r="D270" s="445"/>
      <c r="E270" s="1856" t="s">
        <v>298</v>
      </c>
      <c r="G270" s="1863"/>
      <c r="H270" s="1863"/>
      <c r="K270" s="162"/>
    </row>
    <row r="271" spans="1:11" ht="15.95" customHeight="1" thickBot="1" x14ac:dyDescent="0.3">
      <c r="E271" s="1869"/>
      <c r="G271" s="1863"/>
      <c r="H271" s="1863"/>
      <c r="K271" s="162"/>
    </row>
    <row r="272" spans="1:11" ht="15.95" customHeight="1" thickBot="1" x14ac:dyDescent="0.3">
      <c r="A272" s="322" t="s">
        <v>204</v>
      </c>
      <c r="B272" s="552"/>
      <c r="C272" s="1861"/>
      <c r="D272" s="1861"/>
      <c r="E272" s="1861"/>
      <c r="F272" s="1861"/>
      <c r="G272" s="1861"/>
      <c r="H272" s="1861"/>
      <c r="I272" s="1862"/>
      <c r="J272" s="381"/>
      <c r="K272" s="162"/>
    </row>
    <row r="273" spans="1:22" ht="15.95" customHeight="1" thickBot="1" x14ac:dyDescent="0.3">
      <c r="G273" s="151"/>
      <c r="H273" s="151"/>
      <c r="K273" s="162"/>
    </row>
    <row r="274" spans="1:22" ht="16.5" thickBot="1" x14ac:dyDescent="0.3">
      <c r="A274" s="322" t="s">
        <v>205</v>
      </c>
      <c r="B274" s="552"/>
      <c r="C274" s="1861"/>
      <c r="D274" s="1861"/>
      <c r="E274" s="1861"/>
      <c r="F274" s="1861"/>
      <c r="G274" s="1861"/>
      <c r="H274" s="1861"/>
      <c r="I274" s="1862"/>
      <c r="J274" s="383"/>
      <c r="K274" s="302"/>
      <c r="L274" s="377"/>
      <c r="M274" s="1845" t="s">
        <v>202</v>
      </c>
      <c r="U274" s="382" t="s">
        <v>206</v>
      </c>
      <c r="V274" s="303" t="s">
        <v>83</v>
      </c>
    </row>
    <row r="308" spans="3:5" x14ac:dyDescent="0.25">
      <c r="C308" s="1857"/>
      <c r="D308" s="1857"/>
      <c r="E308" s="1857"/>
    </row>
    <row r="309" spans="3:5" x14ac:dyDescent="0.25">
      <c r="C309" s="1857"/>
      <c r="D309" s="1857"/>
      <c r="E309" s="1857"/>
    </row>
    <row r="310" spans="3:5" x14ac:dyDescent="0.25">
      <c r="C310" s="1857"/>
      <c r="D310" s="1857"/>
      <c r="E310" s="1857"/>
    </row>
    <row r="311" spans="3:5" x14ac:dyDescent="0.25">
      <c r="C311" s="1857"/>
      <c r="D311" s="1857"/>
      <c r="E311" s="1857"/>
    </row>
    <row r="312" spans="3:5" x14ac:dyDescent="0.25">
      <c r="C312" s="1857"/>
      <c r="D312" s="1857"/>
      <c r="E312" s="1857"/>
    </row>
    <row r="313" spans="3:5" x14ac:dyDescent="0.25">
      <c r="C313" s="1857"/>
      <c r="D313" s="1857"/>
      <c r="E313" s="1857"/>
    </row>
  </sheetData>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F7951-BC43-4595-8250-F22168167050}">
  <sheetPr>
    <pageSetUpPr fitToPage="1"/>
  </sheetPr>
  <dimension ref="A1:V313"/>
  <sheetViews>
    <sheetView topLeftCell="A196" zoomScaleNormal="100" workbookViewId="0">
      <selection activeCell="C31" sqref="C31"/>
    </sheetView>
  </sheetViews>
  <sheetFormatPr defaultRowHeight="15" x14ac:dyDescent="0.25"/>
  <cols>
    <col min="1" max="5" width="10.7109375" style="1661" customWidth="1"/>
    <col min="6" max="6" width="0.85546875" style="1661" customWidth="1"/>
    <col min="7" max="11" width="10.7109375" style="1661" customWidth="1"/>
    <col min="12" max="12" width="5.7109375" style="1661" customWidth="1"/>
    <col min="13" max="16" width="10.7109375" style="1661" customWidth="1"/>
    <col min="17" max="16384" width="9.140625" style="1661"/>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January</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43848</v>
      </c>
      <c r="E11" s="173"/>
      <c r="F11" s="173"/>
      <c r="G11" s="492"/>
      <c r="H11" s="492"/>
      <c r="I11" s="1669" t="s">
        <v>203</v>
      </c>
      <c r="J11" s="174">
        <f>K60</f>
        <v>1147.1500000000001</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659"/>
      <c r="J13" s="174">
        <f>J11-E12</f>
        <v>1147.1500000000001</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334.21000000000004</v>
      </c>
      <c r="E15" s="181"/>
      <c r="F15" s="177"/>
      <c r="G15" s="182"/>
      <c r="H15" s="182"/>
      <c r="I15" s="177"/>
      <c r="J15" s="177"/>
      <c r="K15" s="183"/>
    </row>
    <row r="16" spans="1:11" ht="15.75" thickBot="1" x14ac:dyDescent="0.3">
      <c r="A16" s="184" t="s">
        <v>98</v>
      </c>
      <c r="B16" s="197"/>
      <c r="C16" s="177"/>
      <c r="D16" s="185">
        <f>D111</f>
        <v>144.1</v>
      </c>
      <c r="E16" s="181"/>
      <c r="F16" s="177"/>
      <c r="G16" s="182"/>
      <c r="H16" s="182"/>
      <c r="I16" s="177"/>
      <c r="J16" s="177"/>
      <c r="K16" s="183"/>
    </row>
    <row r="17" spans="1:11" ht="16.5" thickBot="1" x14ac:dyDescent="0.3">
      <c r="A17" s="188" t="s">
        <v>218</v>
      </c>
      <c r="B17" s="189"/>
      <c r="C17" s="189"/>
      <c r="D17" s="190" t="s">
        <v>85</v>
      </c>
      <c r="E17" s="191">
        <f>E112</f>
        <v>478.31</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160.87</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256.26</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417.13</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658"/>
      <c r="J27" s="191">
        <f>J13+E17-E25</f>
        <v>1208.33</v>
      </c>
      <c r="K27" s="183"/>
    </row>
    <row r="28" spans="1:11" ht="16.5" thickBot="1" x14ac:dyDescent="0.3">
      <c r="J28" s="201"/>
      <c r="K28" s="183"/>
    </row>
    <row r="29" spans="1:11" ht="16.5" thickBot="1" x14ac:dyDescent="0.3">
      <c r="A29" s="478" t="s">
        <v>252</v>
      </c>
      <c r="B29" s="511"/>
      <c r="C29" s="477"/>
      <c r="D29" s="500"/>
      <c r="E29" s="499">
        <f>D206</f>
        <v>34.450000000000003</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683"/>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725.61</v>
      </c>
      <c r="E34" s="411">
        <f>D165</f>
        <v>725.61</v>
      </c>
      <c r="G34" s="613">
        <f>C34-E34</f>
        <v>209.39</v>
      </c>
      <c r="H34" s="614">
        <f>E34/C34</f>
        <v>0.77605347593582885</v>
      </c>
      <c r="I34" s="612" t="s">
        <v>357</v>
      </c>
    </row>
    <row r="35" spans="1:11" x14ac:dyDescent="0.25">
      <c r="A35" s="306" t="s">
        <v>56</v>
      </c>
      <c r="B35" s="514"/>
      <c r="C35" s="79">
        <v>700</v>
      </c>
      <c r="D35" s="398">
        <f>D81</f>
        <v>97.09</v>
      </c>
      <c r="E35" s="412">
        <f>D194</f>
        <v>235.98</v>
      </c>
      <c r="G35" s="615">
        <f>C35-E35</f>
        <v>464.02</v>
      </c>
      <c r="H35" s="614">
        <f>E35/C35</f>
        <v>0.3371142857142857</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822.7</v>
      </c>
      <c r="E37" s="410">
        <f>SUM(E34:E36)</f>
        <v>961.59</v>
      </c>
      <c r="G37" s="43">
        <f>C37-E37</f>
        <v>923.41</v>
      </c>
      <c r="H37" s="11"/>
      <c r="I37" s="612"/>
    </row>
    <row r="38" spans="1:11" ht="5.0999999999999996" customHeight="1" thickBot="1" x14ac:dyDescent="0.35">
      <c r="A38" s="1673"/>
      <c r="B38" s="1673"/>
      <c r="E38" s="1683"/>
      <c r="G38" s="151"/>
      <c r="H38" s="151"/>
    </row>
    <row r="39" spans="1:11" ht="15.75" thickBot="1" x14ac:dyDescent="0.3">
      <c r="A39" s="421" t="s">
        <v>82</v>
      </c>
      <c r="B39" s="517"/>
      <c r="C39" s="422"/>
      <c r="D39" s="418" t="s">
        <v>126</v>
      </c>
      <c r="E39" s="155" t="s">
        <v>127</v>
      </c>
    </row>
    <row r="40" spans="1:11" x14ac:dyDescent="0.25">
      <c r="A40" s="423" t="s">
        <v>214</v>
      </c>
      <c r="B40" s="518"/>
      <c r="C40" s="424"/>
      <c r="D40" s="419">
        <f>D83</f>
        <v>324.45</v>
      </c>
      <c r="E40" s="61">
        <f>D270</f>
        <v>246.74</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324.45</v>
      </c>
      <c r="E43" s="33">
        <f>SUM(E40:E42)</f>
        <v>246.74</v>
      </c>
      <c r="K43" s="183"/>
    </row>
    <row r="44" spans="1:11" ht="15.75" thickBot="1" x14ac:dyDescent="0.3">
      <c r="A44" s="1666"/>
      <c r="B44" s="1666"/>
      <c r="C44" s="10"/>
      <c r="D44" s="10"/>
      <c r="E44" s="11"/>
      <c r="K44" s="183"/>
    </row>
    <row r="45" spans="1:11" ht="16.5" thickBot="1" x14ac:dyDescent="0.3">
      <c r="A45" s="487" t="s">
        <v>131</v>
      </c>
      <c r="B45" s="522"/>
      <c r="C45" s="488"/>
      <c r="D45" s="1674"/>
      <c r="E45" s="1674"/>
      <c r="F45" s="490"/>
      <c r="G45" s="1675"/>
      <c r="H45" s="1675"/>
      <c r="I45" s="362" t="s">
        <v>200</v>
      </c>
      <c r="J45" s="361" t="s">
        <v>199</v>
      </c>
      <c r="K45" s="183"/>
    </row>
    <row r="46" spans="1:11" ht="15.75" thickBot="1" x14ac:dyDescent="0.3">
      <c r="A46" s="197"/>
      <c r="B46" s="197"/>
      <c r="C46" s="177"/>
      <c r="F46" s="177"/>
      <c r="G46" s="196"/>
      <c r="H46" s="196"/>
      <c r="I46" s="198">
        <f>C37+E43</f>
        <v>2131.7399999999998</v>
      </c>
      <c r="J46" s="199">
        <f>E37+E43</f>
        <v>1208.33</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659"/>
      <c r="J49" s="191">
        <f>J257</f>
        <v>0</v>
      </c>
      <c r="K49" s="203"/>
    </row>
    <row r="50" spans="1:14" x14ac:dyDescent="0.25">
      <c r="A50" s="51" t="s">
        <v>162</v>
      </c>
      <c r="B50" s="51"/>
      <c r="C50" s="1679"/>
      <c r="D50" s="1683"/>
      <c r="E50" s="11"/>
    </row>
    <row r="54" spans="1:14" ht="18.75" x14ac:dyDescent="0.3">
      <c r="E54" s="380" t="s">
        <v>144</v>
      </c>
      <c r="I54" s="18"/>
      <c r="J54" s="2519" t="s">
        <v>556</v>
      </c>
      <c r="K54" s="2519"/>
    </row>
    <row r="55" spans="1:14" x14ac:dyDescent="0.25">
      <c r="A55" s="1013"/>
      <c r="B55" s="1013"/>
      <c r="C55" s="11"/>
      <c r="D55" s="1683"/>
      <c r="E55" s="1683"/>
      <c r="J55" s="1683"/>
    </row>
    <row r="56" spans="1:14" ht="19.5" thickBot="1" x14ac:dyDescent="0.35">
      <c r="A56" s="164" t="s">
        <v>59</v>
      </c>
      <c r="B56" s="164"/>
      <c r="C56" s="2589" t="s">
        <v>834</v>
      </c>
      <c r="D56" s="2589"/>
      <c r="E56" s="2589"/>
      <c r="F56" s="18"/>
      <c r="G56" s="168">
        <v>2020</v>
      </c>
      <c r="H56" s="168"/>
      <c r="J56" s="1683"/>
    </row>
    <row r="57" spans="1:14" x14ac:dyDescent="0.25">
      <c r="J57" s="1683"/>
    </row>
    <row r="58" spans="1:14" ht="12" customHeight="1" x14ac:dyDescent="0.25">
      <c r="A58" s="258" t="s">
        <v>64</v>
      </c>
      <c r="B58" s="258"/>
      <c r="C58" s="11"/>
      <c r="D58" s="1683"/>
      <c r="E58" s="1683"/>
      <c r="J58" s="1683"/>
    </row>
    <row r="59" spans="1:14" ht="8.1" customHeight="1" thickBot="1" x14ac:dyDescent="0.35">
      <c r="A59" s="1673"/>
      <c r="B59" s="1673"/>
      <c r="C59" s="11"/>
      <c r="D59" s="1683"/>
      <c r="E59" s="1683"/>
      <c r="J59" s="1683"/>
    </row>
    <row r="60" spans="1:14" ht="15.75" thickBot="1" x14ac:dyDescent="0.3">
      <c r="A60" s="1667" t="s">
        <v>198</v>
      </c>
      <c r="B60" s="1668"/>
      <c r="C60" s="1658"/>
      <c r="D60" s="359">
        <v>43848</v>
      </c>
      <c r="E60" s="358"/>
      <c r="F60" s="1658"/>
      <c r="G60" s="1658"/>
      <c r="H60" s="1658"/>
      <c r="I60" s="1658"/>
      <c r="J60" s="357" t="s">
        <v>203</v>
      </c>
      <c r="K60" s="356">
        <v>1147.1500000000001</v>
      </c>
    </row>
    <row r="61" spans="1:14" ht="8.1" customHeight="1" thickBot="1" x14ac:dyDescent="0.3">
      <c r="K61" s="162"/>
    </row>
    <row r="62" spans="1:14" ht="20.100000000000001" customHeight="1" thickBot="1" x14ac:dyDescent="0.3">
      <c r="A62" s="1664" t="s">
        <v>169</v>
      </c>
      <c r="B62" s="1665"/>
      <c r="C62" s="1665"/>
      <c r="D62" s="73" t="s">
        <v>17</v>
      </c>
      <c r="E62" s="207" t="s">
        <v>99</v>
      </c>
      <c r="G62" s="2584" t="s">
        <v>554</v>
      </c>
      <c r="H62" s="2585"/>
      <c r="I62" s="2585"/>
      <c r="J62" s="2586"/>
      <c r="K62" s="162"/>
    </row>
    <row r="63" spans="1:14" ht="15.75" customHeight="1" thickBot="1" x14ac:dyDescent="0.3">
      <c r="A63" s="2486" t="s">
        <v>842</v>
      </c>
      <c r="B63" s="2487"/>
      <c r="C63" s="2488"/>
      <c r="D63" s="233"/>
      <c r="E63" s="355"/>
      <c r="G63" s="1664" t="s">
        <v>63</v>
      </c>
      <c r="H63" s="1665"/>
      <c r="I63" s="558" t="s">
        <v>17</v>
      </c>
      <c r="J63" s="271" t="s">
        <v>61</v>
      </c>
      <c r="K63" s="162"/>
      <c r="N63" s="1670"/>
    </row>
    <row r="64" spans="1:14" x14ac:dyDescent="0.25">
      <c r="A64" s="2489"/>
      <c r="B64" s="2490"/>
      <c r="C64" s="2491"/>
      <c r="D64" s="211"/>
      <c r="E64" s="354"/>
      <c r="G64" s="2486" t="s">
        <v>835</v>
      </c>
      <c r="H64" s="2488"/>
      <c r="I64" s="228">
        <v>11.95</v>
      </c>
      <c r="J64" s="231" t="s">
        <v>836</v>
      </c>
      <c r="K64" s="162"/>
    </row>
    <row r="65" spans="1:11" x14ac:dyDescent="0.25">
      <c r="A65" s="2489"/>
      <c r="B65" s="2490"/>
      <c r="C65" s="2491"/>
      <c r="D65" s="211"/>
      <c r="E65" s="354"/>
      <c r="G65" s="2489" t="s">
        <v>749</v>
      </c>
      <c r="H65" s="2491"/>
      <c r="I65" s="227">
        <v>12.94</v>
      </c>
      <c r="J65" s="226" t="s">
        <v>837</v>
      </c>
      <c r="K65" s="162"/>
    </row>
    <row r="66" spans="1:11" x14ac:dyDescent="0.25">
      <c r="A66" s="2489"/>
      <c r="B66" s="2490"/>
      <c r="C66" s="2491"/>
      <c r="D66" s="211"/>
      <c r="E66" s="354"/>
      <c r="G66" s="2489" t="s">
        <v>841</v>
      </c>
      <c r="H66" s="2491"/>
      <c r="I66" s="227">
        <v>15.9</v>
      </c>
      <c r="J66" s="226" t="s">
        <v>838</v>
      </c>
      <c r="K66" s="162"/>
    </row>
    <row r="67" spans="1:11" x14ac:dyDescent="0.25">
      <c r="A67" s="2489"/>
      <c r="B67" s="2490"/>
      <c r="C67" s="2491"/>
      <c r="D67" s="211"/>
      <c r="E67" s="354"/>
      <c r="G67" s="2489" t="s">
        <v>839</v>
      </c>
      <c r="H67" s="2491"/>
      <c r="I67" s="227">
        <v>26.5</v>
      </c>
      <c r="J67" s="226" t="s">
        <v>840</v>
      </c>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657" t="s">
        <v>196</v>
      </c>
      <c r="B75" s="1658"/>
      <c r="C75" s="1658"/>
      <c r="D75" s="1658"/>
      <c r="E75" s="351"/>
      <c r="F75" s="1658"/>
      <c r="G75" s="1658"/>
      <c r="H75" s="1658"/>
      <c r="I75" s="1658"/>
      <c r="J75" s="1659"/>
      <c r="K75" s="33">
        <f>K60-D73</f>
        <v>1147.1500000000001</v>
      </c>
    </row>
    <row r="76" spans="1:11" ht="8.1" customHeight="1" x14ac:dyDescent="0.25">
      <c r="E76" s="1683"/>
      <c r="K76" s="162"/>
    </row>
    <row r="77" spans="1:11" ht="12" customHeight="1" x14ac:dyDescent="0.25">
      <c r="A77" s="258" t="s">
        <v>763</v>
      </c>
      <c r="E77" s="1683"/>
      <c r="K77" s="162"/>
    </row>
    <row r="78" spans="1:11" ht="8.1" customHeight="1" thickBot="1" x14ac:dyDescent="0.3">
      <c r="E78" s="1683"/>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725.61</v>
      </c>
      <c r="E80" s="561">
        <f>C80-D80</f>
        <v>209.39</v>
      </c>
      <c r="F80" s="1683"/>
      <c r="G80" s="2575" t="s">
        <v>139</v>
      </c>
      <c r="H80" s="2575"/>
      <c r="I80" s="2575"/>
      <c r="J80" s="2575"/>
      <c r="K80" s="2575"/>
    </row>
    <row r="81" spans="1:11" ht="15" customHeight="1" x14ac:dyDescent="0.25">
      <c r="A81" s="2572" t="s">
        <v>123</v>
      </c>
      <c r="B81" s="2573"/>
      <c r="C81" s="568">
        <v>700</v>
      </c>
      <c r="D81" s="555">
        <v>97.09</v>
      </c>
      <c r="E81" s="556">
        <f>C81-D81</f>
        <v>602.91</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324.45</v>
      </c>
      <c r="D83" s="415">
        <v>324.45</v>
      </c>
      <c r="E83" s="59" t="s">
        <v>229</v>
      </c>
      <c r="G83" s="2495"/>
      <c r="H83" s="2495"/>
      <c r="I83" s="2495"/>
      <c r="J83" s="2495"/>
      <c r="K83" s="2495"/>
    </row>
    <row r="84" spans="1:11" ht="15" customHeight="1" x14ac:dyDescent="0.25">
      <c r="A84" s="2565" t="s">
        <v>122</v>
      </c>
      <c r="B84" s="2566"/>
      <c r="C84" s="414">
        <f>D84</f>
        <v>0</v>
      </c>
      <c r="D84" s="415">
        <v>0</v>
      </c>
      <c r="E84" s="59" t="s">
        <v>229</v>
      </c>
      <c r="F84" s="1683"/>
      <c r="G84" s="2495"/>
      <c r="H84" s="2495"/>
      <c r="I84" s="2495"/>
      <c r="J84" s="2495"/>
      <c r="K84" s="2495"/>
    </row>
    <row r="85" spans="1:11" ht="15" customHeight="1" thickBot="1" x14ac:dyDescent="0.3">
      <c r="A85" s="2567" t="s">
        <v>149</v>
      </c>
      <c r="B85" s="2568"/>
      <c r="C85" s="414">
        <f>D85</f>
        <v>0</v>
      </c>
      <c r="D85" s="416">
        <v>0</v>
      </c>
      <c r="E85" s="59" t="s">
        <v>229</v>
      </c>
      <c r="F85" s="1683"/>
      <c r="G85" s="2495"/>
      <c r="H85" s="2495"/>
      <c r="I85" s="2495"/>
      <c r="J85" s="2495"/>
      <c r="K85" s="2495"/>
    </row>
    <row r="86" spans="1:11" ht="15" customHeight="1" thickBot="1" x14ac:dyDescent="0.3">
      <c r="A86" s="2569" t="s">
        <v>228</v>
      </c>
      <c r="B86" s="2570"/>
      <c r="C86" s="156">
        <f>C80+C81+C82+C83+C84+C85</f>
        <v>2209.4499999999998</v>
      </c>
      <c r="D86" s="33">
        <f>SUM(D80:D85)</f>
        <v>1147.1500000000001</v>
      </c>
      <c r="E86" s="11"/>
      <c r="G86" s="2571"/>
      <c r="H86" s="2571"/>
      <c r="I86" s="2571"/>
      <c r="J86" s="2571"/>
      <c r="K86" s="2571"/>
    </row>
    <row r="87" spans="1:11" ht="5.0999999999999996" customHeight="1" thickBot="1" x14ac:dyDescent="0.3">
      <c r="E87" s="1683"/>
      <c r="K87" s="162"/>
    </row>
    <row r="88" spans="1:11" ht="15" customHeight="1" thickBot="1" x14ac:dyDescent="0.3">
      <c r="A88" s="2558" t="s">
        <v>761</v>
      </c>
      <c r="B88" s="2559"/>
      <c r="C88" s="2559"/>
      <c r="D88" s="2559"/>
      <c r="E88" s="2559"/>
      <c r="F88" s="2559"/>
      <c r="G88" s="2559"/>
      <c r="H88" s="2559"/>
      <c r="I88" s="2559"/>
      <c r="J88" s="2560"/>
      <c r="K88" s="33">
        <f>K75-D86</f>
        <v>0</v>
      </c>
    </row>
    <row r="89" spans="1:11" ht="8.1" customHeight="1" x14ac:dyDescent="0.25">
      <c r="E89" s="1683"/>
      <c r="K89" s="162"/>
    </row>
    <row r="90" spans="1:11" ht="12" customHeight="1" x14ac:dyDescent="0.25">
      <c r="A90" s="258" t="s">
        <v>65</v>
      </c>
      <c r="B90" s="258"/>
      <c r="C90" s="160"/>
      <c r="D90" s="1683"/>
      <c r="E90" s="1683"/>
      <c r="K90" s="162"/>
    </row>
    <row r="91" spans="1:11" ht="8.1" customHeight="1" thickBot="1" x14ac:dyDescent="0.35">
      <c r="A91" s="1673"/>
      <c r="B91" s="1673"/>
      <c r="C91" s="24"/>
      <c r="D91" s="1683"/>
      <c r="E91" s="1683"/>
      <c r="K91" s="162"/>
    </row>
    <row r="92" spans="1:11" ht="15.75" thickBot="1" x14ac:dyDescent="0.3">
      <c r="A92" s="2561" t="s">
        <v>4</v>
      </c>
      <c r="B92" s="2562"/>
      <c r="C92" s="999" t="s">
        <v>100</v>
      </c>
      <c r="D92" s="1000" t="s">
        <v>49</v>
      </c>
      <c r="E92" s="1001" t="s">
        <v>16</v>
      </c>
      <c r="K92" s="162"/>
    </row>
    <row r="93" spans="1:11" x14ac:dyDescent="0.25">
      <c r="A93" s="2563" t="s">
        <v>5</v>
      </c>
      <c r="B93" s="2564"/>
      <c r="C93" s="233">
        <v>48.34</v>
      </c>
      <c r="D93" s="233">
        <v>13.66</v>
      </c>
      <c r="E93" s="34">
        <f t="shared" ref="E93:E107" si="0">SUM(C93:D93)</f>
        <v>62</v>
      </c>
      <c r="K93" s="162"/>
    </row>
    <row r="94" spans="1:11" x14ac:dyDescent="0.25">
      <c r="A94" s="2549" t="s">
        <v>536</v>
      </c>
      <c r="B94" s="2550"/>
      <c r="C94" s="211">
        <v>0</v>
      </c>
      <c r="D94" s="211">
        <v>0</v>
      </c>
      <c r="E94" s="34">
        <f t="shared" si="0"/>
        <v>0</v>
      </c>
      <c r="K94" s="162"/>
    </row>
    <row r="95" spans="1:11" x14ac:dyDescent="0.25">
      <c r="A95" s="2549" t="s">
        <v>490</v>
      </c>
      <c r="B95" s="2550"/>
      <c r="C95" s="211">
        <v>17.05</v>
      </c>
      <c r="D95" s="211">
        <v>2.95</v>
      </c>
      <c r="E95" s="34">
        <f t="shared" si="0"/>
        <v>20</v>
      </c>
      <c r="K95" s="162"/>
    </row>
    <row r="96" spans="1:11" x14ac:dyDescent="0.25">
      <c r="A96" s="2549" t="s">
        <v>8</v>
      </c>
      <c r="B96" s="2550"/>
      <c r="C96" s="211">
        <v>45.69</v>
      </c>
      <c r="D96" s="211">
        <v>0</v>
      </c>
      <c r="E96" s="34">
        <f t="shared" si="0"/>
        <v>45.69</v>
      </c>
      <c r="K96" s="162"/>
    </row>
    <row r="97" spans="1:11" x14ac:dyDescent="0.25">
      <c r="A97" s="2549" t="s">
        <v>7</v>
      </c>
      <c r="B97" s="2550"/>
      <c r="C97" s="211">
        <v>9.98</v>
      </c>
      <c r="D97" s="211">
        <v>42.52</v>
      </c>
      <c r="E97" s="34">
        <f t="shared" si="0"/>
        <v>52.5</v>
      </c>
      <c r="K97" s="162"/>
    </row>
    <row r="98" spans="1:11" x14ac:dyDescent="0.25">
      <c r="A98" s="2549" t="s">
        <v>50</v>
      </c>
      <c r="B98" s="2550"/>
      <c r="C98" s="211">
        <v>0</v>
      </c>
      <c r="D98" s="211">
        <v>0</v>
      </c>
      <c r="E98" s="34">
        <f t="shared" si="0"/>
        <v>0</v>
      </c>
      <c r="K98" s="162"/>
    </row>
    <row r="99" spans="1:11" x14ac:dyDescent="0.25">
      <c r="A99" s="2549" t="s">
        <v>11</v>
      </c>
      <c r="B99" s="2550"/>
      <c r="C99" s="211">
        <v>8.7100000000000009</v>
      </c>
      <c r="D99" s="211">
        <v>26.6</v>
      </c>
      <c r="E99" s="34">
        <f t="shared" si="0"/>
        <v>35.31</v>
      </c>
      <c r="K99" s="162"/>
    </row>
    <row r="100" spans="1:11" ht="15.75" thickBot="1" x14ac:dyDescent="0.3">
      <c r="A100" s="2549" t="s">
        <v>491</v>
      </c>
      <c r="B100" s="2550"/>
      <c r="C100" s="211">
        <v>99.15</v>
      </c>
      <c r="D100" s="211">
        <v>23.24</v>
      </c>
      <c r="E100" s="34">
        <f t="shared" si="0"/>
        <v>122.39</v>
      </c>
      <c r="K100" s="162"/>
    </row>
    <row r="101" spans="1:11" ht="15.75" thickBot="1" x14ac:dyDescent="0.3">
      <c r="A101" s="2549" t="s">
        <v>15</v>
      </c>
      <c r="B101" s="2550"/>
      <c r="C101" s="211">
        <v>105.29</v>
      </c>
      <c r="D101" s="211">
        <v>17.510000000000002</v>
      </c>
      <c r="E101" s="34">
        <f t="shared" si="0"/>
        <v>122.80000000000001</v>
      </c>
      <c r="G101" s="350" t="s">
        <v>62</v>
      </c>
      <c r="H101" s="1665"/>
      <c r="I101" s="349" t="s">
        <v>100</v>
      </c>
      <c r="J101" s="348" t="s">
        <v>49</v>
      </c>
      <c r="K101" s="162"/>
    </row>
    <row r="102" spans="1:11" x14ac:dyDescent="0.25">
      <c r="A102" s="2549" t="s">
        <v>13</v>
      </c>
      <c r="B102" s="2550"/>
      <c r="C102" s="211">
        <v>0</v>
      </c>
      <c r="D102" s="211">
        <v>0</v>
      </c>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t="s">
        <v>853</v>
      </c>
      <c r="H106" s="2491"/>
      <c r="I106" s="215"/>
      <c r="J106" s="212">
        <v>17.62</v>
      </c>
      <c r="K106" s="162"/>
    </row>
    <row r="107" spans="1:11" ht="15.75" thickBot="1" x14ac:dyDescent="0.3">
      <c r="A107" s="2551" t="s">
        <v>67</v>
      </c>
      <c r="B107" s="2552"/>
      <c r="C107" s="234">
        <v>0</v>
      </c>
      <c r="D107" s="234">
        <v>17.62</v>
      </c>
      <c r="E107" s="34">
        <f t="shared" si="0"/>
        <v>17.62</v>
      </c>
      <c r="G107" s="438" t="s">
        <v>101</v>
      </c>
      <c r="H107" s="553"/>
      <c r="I107" s="54">
        <f>SUM(I102:I106)</f>
        <v>0</v>
      </c>
      <c r="J107" s="257">
        <f>SUM(J102:J106)</f>
        <v>17.62</v>
      </c>
      <c r="K107" s="162"/>
    </row>
    <row r="108" spans="1:11" ht="15.75" thickBot="1" x14ac:dyDescent="0.3">
      <c r="A108" s="2553" t="s">
        <v>66</v>
      </c>
      <c r="B108" s="2554"/>
      <c r="C108" s="960">
        <f>SUM(C93:C107)</f>
        <v>334.21000000000004</v>
      </c>
      <c r="D108" s="960">
        <f>SUM(D93:D107)</f>
        <v>144.1</v>
      </c>
      <c r="E108" s="960">
        <f>SUM(E93:E107)</f>
        <v>478.31</v>
      </c>
    </row>
    <row r="109" spans="1:11" ht="8.1" customHeight="1" thickBot="1" x14ac:dyDescent="0.3">
      <c r="K109" s="162"/>
    </row>
    <row r="110" spans="1:11" ht="15.75" thickBot="1" x14ac:dyDescent="0.3">
      <c r="A110" s="346" t="s">
        <v>91</v>
      </c>
      <c r="B110" s="527"/>
      <c r="C110" s="344">
        <f>C108</f>
        <v>334.21000000000004</v>
      </c>
      <c r="K110" s="162"/>
    </row>
    <row r="111" spans="1:11" ht="15.75" thickBot="1" x14ac:dyDescent="0.3">
      <c r="A111" s="345" t="s">
        <v>90</v>
      </c>
      <c r="B111" s="75"/>
      <c r="C111" s="75"/>
      <c r="D111" s="344">
        <f>D108</f>
        <v>144.1</v>
      </c>
      <c r="E111" s="2555" t="s">
        <v>537</v>
      </c>
      <c r="F111" s="2556"/>
      <c r="G111" s="2556"/>
      <c r="H111" s="2556"/>
      <c r="I111" s="2556"/>
      <c r="J111" s="2556"/>
      <c r="K111" s="2556"/>
    </row>
    <row r="112" spans="1:11" ht="15.75" thickBot="1" x14ac:dyDescent="0.3">
      <c r="A112" s="342" t="s">
        <v>217</v>
      </c>
      <c r="B112" s="341"/>
      <c r="C112" s="341"/>
      <c r="D112" s="341"/>
      <c r="E112" s="219">
        <f>E108</f>
        <v>478.31</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334.21000000000004</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683"/>
      <c r="G117" s="161"/>
      <c r="H117" s="161"/>
      <c r="K117" s="162"/>
    </row>
    <row r="118" spans="1:21" ht="15.75" thickBot="1" x14ac:dyDescent="0.3">
      <c r="C118" s="11"/>
      <c r="D118" s="11"/>
      <c r="E118" s="1683"/>
      <c r="K118" s="162" t="s">
        <v>143</v>
      </c>
    </row>
    <row r="119" spans="1:21" ht="18" customHeight="1" thickBot="1" x14ac:dyDescent="0.3">
      <c r="A119" s="2546" t="s">
        <v>191</v>
      </c>
      <c r="B119" s="2547"/>
      <c r="C119" s="2547"/>
      <c r="D119" s="2547"/>
      <c r="E119" s="2547"/>
      <c r="F119" s="2547"/>
      <c r="G119" s="2547"/>
      <c r="H119" s="2547"/>
      <c r="I119" s="2547"/>
      <c r="J119" s="2548"/>
      <c r="K119" s="222">
        <f>K114</f>
        <v>334.21000000000004</v>
      </c>
    </row>
    <row r="120" spans="1:21" ht="8.1" customHeight="1" x14ac:dyDescent="0.25">
      <c r="D120" s="10"/>
      <c r="E120" s="1683"/>
      <c r="I120" s="86"/>
      <c r="K120" s="162"/>
    </row>
    <row r="121" spans="1:21" ht="15" customHeight="1" x14ac:dyDescent="0.25">
      <c r="A121" s="258" t="s">
        <v>265</v>
      </c>
      <c r="B121" s="258"/>
      <c r="D121" s="10"/>
      <c r="E121" s="1683"/>
      <c r="I121" s="86"/>
      <c r="K121" s="162"/>
    </row>
    <row r="122" spans="1:21" ht="15" customHeight="1" x14ac:dyDescent="0.25">
      <c r="A122" s="258"/>
      <c r="B122" s="258"/>
      <c r="D122" s="10"/>
      <c r="E122" s="1683"/>
      <c r="I122" s="86"/>
      <c r="K122" s="162"/>
    </row>
    <row r="123" spans="1:21" ht="15" customHeight="1" x14ac:dyDescent="0.25">
      <c r="A123" s="448" t="s">
        <v>650</v>
      </c>
      <c r="B123" s="448"/>
      <c r="D123" s="10"/>
      <c r="E123" s="1683"/>
      <c r="I123" s="86"/>
      <c r="K123" s="162"/>
    </row>
    <row r="124" spans="1:21" ht="5.0999999999999996" customHeight="1" thickBot="1" x14ac:dyDescent="0.3">
      <c r="K124" s="162"/>
    </row>
    <row r="125" spans="1:21" ht="15" customHeight="1" thickBot="1" x14ac:dyDescent="0.3">
      <c r="A125" s="2506" t="s">
        <v>19</v>
      </c>
      <c r="B125" s="2508"/>
      <c r="C125" s="1680"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t="s">
        <v>843</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843</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t="s">
        <v>844</v>
      </c>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845</v>
      </c>
      <c r="G136" s="2531" t="s">
        <v>540</v>
      </c>
      <c r="H136" s="2531"/>
      <c r="I136" s="2531"/>
      <c r="J136" s="2531"/>
      <c r="K136" s="2531"/>
    </row>
    <row r="137" spans="1:11" ht="15" customHeight="1" x14ac:dyDescent="0.25">
      <c r="A137" s="1011" t="s">
        <v>552</v>
      </c>
      <c r="B137" s="1012" t="s">
        <v>553</v>
      </c>
      <c r="C137" s="1010" t="s">
        <v>29</v>
      </c>
      <c r="D137" s="227">
        <v>11.95</v>
      </c>
      <c r="E137" s="229" t="s">
        <v>846</v>
      </c>
      <c r="G137" s="2531" t="s">
        <v>540</v>
      </c>
      <c r="H137" s="2531"/>
      <c r="I137" s="2531"/>
      <c r="J137" s="2531"/>
      <c r="K137" s="2531"/>
    </row>
    <row r="138" spans="1:11" ht="15" customHeight="1" x14ac:dyDescent="0.25">
      <c r="A138" s="1002"/>
      <c r="B138" s="80" t="s">
        <v>224</v>
      </c>
      <c r="C138" s="80" t="s">
        <v>550</v>
      </c>
      <c r="D138" s="227">
        <v>15.9</v>
      </c>
      <c r="E138" s="229" t="s">
        <v>847</v>
      </c>
      <c r="G138" s="2531" t="s">
        <v>540</v>
      </c>
      <c r="H138" s="2531"/>
      <c r="I138" s="2531"/>
      <c r="J138" s="2531"/>
      <c r="K138" s="2531"/>
    </row>
    <row r="139" spans="1:11" ht="15" customHeight="1" x14ac:dyDescent="0.25">
      <c r="A139" s="1002"/>
      <c r="B139" s="80" t="s">
        <v>224</v>
      </c>
      <c r="C139" s="102" t="s">
        <v>373</v>
      </c>
      <c r="D139" s="227">
        <v>26.5</v>
      </c>
      <c r="E139" s="229" t="s">
        <v>848</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68.58</v>
      </c>
      <c r="E147" s="231" t="s">
        <v>852</v>
      </c>
      <c r="G147" s="2526"/>
      <c r="H147" s="2526"/>
      <c r="I147" s="2526"/>
      <c r="J147" s="2526"/>
      <c r="K147" s="2526"/>
    </row>
    <row r="148" spans="1:14" ht="15" customHeight="1" thickBot="1" x14ac:dyDescent="0.3">
      <c r="A148" s="1671"/>
      <c r="B148" s="1682" t="s">
        <v>1</v>
      </c>
      <c r="C148" s="1003" t="s">
        <v>541</v>
      </c>
      <c r="D148" s="1005"/>
      <c r="E148" s="231"/>
      <c r="G148" s="2526"/>
      <c r="H148" s="2526"/>
      <c r="I148" s="2526"/>
      <c r="J148" s="2526"/>
      <c r="K148" s="2526"/>
    </row>
    <row r="149" spans="1:14" ht="15" customHeight="1" x14ac:dyDescent="0.25">
      <c r="A149" s="2532" t="s">
        <v>119</v>
      </c>
      <c r="B149" s="2533"/>
      <c r="C149" s="1663"/>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687" t="s">
        <v>120</v>
      </c>
      <c r="B158" s="1688"/>
      <c r="C158" s="1685"/>
      <c r="D158" s="33">
        <f>SUM(D126:D157)</f>
        <v>160.87</v>
      </c>
      <c r="E158" s="1686"/>
      <c r="G158" s="594" t="s">
        <v>281</v>
      </c>
      <c r="H158" s="593" t="s">
        <v>277</v>
      </c>
      <c r="I158" s="593" t="s">
        <v>278</v>
      </c>
      <c r="K158" s="162"/>
      <c r="L158" s="10"/>
    </row>
    <row r="159" spans="1:14" ht="15" customHeight="1" thickBot="1" x14ac:dyDescent="0.3">
      <c r="G159" s="1678"/>
      <c r="H159" s="606">
        <v>160.87</v>
      </c>
      <c r="I159" s="592">
        <f>D158-H159</f>
        <v>0</v>
      </c>
      <c r="K159" s="162"/>
      <c r="M159" s="33">
        <f>(K119-H159)</f>
        <v>173.34000000000003</v>
      </c>
      <c r="N159" s="325" t="s">
        <v>276</v>
      </c>
    </row>
    <row r="160" spans="1:14" ht="15" customHeight="1" thickBot="1" x14ac:dyDescent="0.3">
      <c r="A160" s="1660" t="s">
        <v>246</v>
      </c>
      <c r="B160" s="166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725.61</v>
      </c>
      <c r="E162" s="457">
        <f>C162-D162</f>
        <v>209.39</v>
      </c>
      <c r="G162" s="1672" t="s">
        <v>242</v>
      </c>
      <c r="H162" s="1672"/>
      <c r="J162" s="10"/>
      <c r="K162" s="162"/>
    </row>
    <row r="163" spans="1:16" ht="15" customHeight="1" thickBot="1" x14ac:dyDescent="0.3">
      <c r="A163" s="1661" t="s">
        <v>279</v>
      </c>
      <c r="D163" s="33">
        <f>D162-I159</f>
        <v>725.61</v>
      </c>
      <c r="E163" s="33">
        <f>C162-D163</f>
        <v>209.39</v>
      </c>
      <c r="G163" s="1678" t="s">
        <v>287</v>
      </c>
      <c r="K163" s="162"/>
      <c r="M163" s="1672" t="s">
        <v>741</v>
      </c>
    </row>
    <row r="164" spans="1:16" ht="15" customHeight="1" thickBot="1" x14ac:dyDescent="0.3">
      <c r="A164" s="596" t="s">
        <v>280</v>
      </c>
      <c r="B164" s="1690"/>
      <c r="C164" s="484"/>
      <c r="D164" s="431">
        <f>IF((N164)&lt;(E163),N164,E163)</f>
        <v>0</v>
      </c>
      <c r="E164" s="483" t="s">
        <v>239</v>
      </c>
      <c r="G164" s="1662" t="s">
        <v>738</v>
      </c>
      <c r="H164" s="2509" t="s">
        <v>282</v>
      </c>
      <c r="I164" s="2509"/>
      <c r="J164" s="1678"/>
      <c r="M164" s="1662" t="s">
        <v>738</v>
      </c>
      <c r="N164" s="607">
        <v>0</v>
      </c>
    </row>
    <row r="165" spans="1:16" ht="15" customHeight="1" thickBot="1" x14ac:dyDescent="0.3">
      <c r="A165" s="461" t="s">
        <v>247</v>
      </c>
      <c r="B165" s="461"/>
      <c r="C165" s="460">
        <f>C162</f>
        <v>935</v>
      </c>
      <c r="D165" s="456">
        <f>D163+D164</f>
        <v>725.61</v>
      </c>
      <c r="E165" s="457">
        <f>+C162-D165</f>
        <v>209.39</v>
      </c>
      <c r="G165" s="1678" t="s">
        <v>704</v>
      </c>
      <c r="H165" s="1678"/>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658"/>
      <c r="F170" s="1658"/>
      <c r="G170" s="1658"/>
      <c r="H170" s="1658"/>
      <c r="I170" s="1658"/>
      <c r="J170" s="33">
        <f>M159-D164</f>
        <v>173.34000000000003</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681"/>
      <c r="C176" s="1658"/>
      <c r="D176" s="1658"/>
      <c r="E176" s="1658"/>
      <c r="F176" s="1658"/>
      <c r="G176" s="1658"/>
      <c r="H176" s="1658"/>
      <c r="I176" s="323"/>
      <c r="J176" s="33">
        <f>J170</f>
        <v>173.34000000000003</v>
      </c>
      <c r="K176" s="162" t="s">
        <v>146</v>
      </c>
    </row>
    <row r="177" spans="1:16" ht="15" customHeight="1" x14ac:dyDescent="0.25">
      <c r="J177" s="10"/>
      <c r="K177" s="162"/>
    </row>
    <row r="178" spans="1:16" ht="15" customHeight="1" x14ac:dyDescent="0.25">
      <c r="J178" s="10"/>
      <c r="K178" s="162"/>
    </row>
    <row r="179" spans="1:16" ht="15" customHeight="1" thickBot="1" x14ac:dyDescent="0.3">
      <c r="A179" s="1660" t="s">
        <v>651</v>
      </c>
      <c r="J179" s="10"/>
      <c r="K179" s="162"/>
    </row>
    <row r="180" spans="1:16" ht="15" customHeight="1" thickBot="1" x14ac:dyDescent="0.3">
      <c r="A180" s="1684" t="s">
        <v>88</v>
      </c>
      <c r="B180" s="1685"/>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684" t="s">
        <v>89</v>
      </c>
      <c r="B187" s="1685"/>
      <c r="C187" s="1685"/>
      <c r="D187" s="33">
        <f>SUM(D181:D186)</f>
        <v>0</v>
      </c>
      <c r="E187" s="1686"/>
      <c r="G187" s="594" t="s">
        <v>281</v>
      </c>
      <c r="H187" s="593" t="s">
        <v>277</v>
      </c>
      <c r="I187" s="593" t="s">
        <v>278</v>
      </c>
      <c r="K187" s="162"/>
      <c r="L187" s="10"/>
    </row>
    <row r="188" spans="1:16" ht="15" customHeight="1" thickBot="1" x14ac:dyDescent="0.3">
      <c r="G188" s="1678"/>
      <c r="H188" s="606">
        <v>0</v>
      </c>
      <c r="I188" s="592">
        <f>D187-H188</f>
        <v>0</v>
      </c>
      <c r="K188" s="162"/>
      <c r="M188" s="33">
        <f>(J176-H188)</f>
        <v>173.34000000000003</v>
      </c>
      <c r="N188" s="325" t="s">
        <v>276</v>
      </c>
    </row>
    <row r="189" spans="1:16" ht="15" customHeight="1" thickBot="1" x14ac:dyDescent="0.3">
      <c r="A189" s="1660" t="s">
        <v>285</v>
      </c>
      <c r="B189" s="1660"/>
      <c r="J189" s="10"/>
      <c r="K189" s="162"/>
    </row>
    <row r="190" spans="1:16" ht="15" customHeight="1" thickBot="1" x14ac:dyDescent="0.3">
      <c r="A190" s="462" t="s">
        <v>123</v>
      </c>
      <c r="B190" s="462"/>
      <c r="C190" s="463" t="s">
        <v>245</v>
      </c>
      <c r="D190" s="463" t="s">
        <v>47</v>
      </c>
      <c r="E190" s="463" t="s">
        <v>243</v>
      </c>
      <c r="H190" s="51"/>
      <c r="I190" s="10"/>
      <c r="J190" s="1678"/>
      <c r="K190" s="162"/>
      <c r="P190" s="1662" t="s">
        <v>83</v>
      </c>
    </row>
    <row r="191" spans="1:16" ht="15" customHeight="1" thickBot="1" x14ac:dyDescent="0.3">
      <c r="A191" s="464" t="s">
        <v>248</v>
      </c>
      <c r="B191" s="539"/>
      <c r="C191" s="465">
        <f>C81</f>
        <v>700</v>
      </c>
      <c r="D191" s="469">
        <f>D81</f>
        <v>97.09</v>
      </c>
      <c r="E191" s="308">
        <f>C191-D191</f>
        <v>602.91</v>
      </c>
      <c r="G191" s="1672" t="s">
        <v>257</v>
      </c>
      <c r="H191" s="1672"/>
      <c r="J191" s="10"/>
      <c r="K191" s="162"/>
    </row>
    <row r="192" spans="1:16" ht="15" customHeight="1" thickBot="1" x14ac:dyDescent="0.3">
      <c r="A192" s="586" t="s">
        <v>274</v>
      </c>
      <c r="B192" s="587"/>
      <c r="C192" s="588"/>
      <c r="D192" s="33">
        <f>D191-I188</f>
        <v>97.09</v>
      </c>
      <c r="E192" s="33">
        <f>E191+I188</f>
        <v>602.91</v>
      </c>
      <c r="G192" s="1678" t="s">
        <v>287</v>
      </c>
      <c r="M192" s="1672" t="s">
        <v>737</v>
      </c>
    </row>
    <row r="193" spans="1:14" ht="15" customHeight="1" thickBot="1" x14ac:dyDescent="0.3">
      <c r="A193" s="596" t="s">
        <v>280</v>
      </c>
      <c r="B193" s="1689"/>
      <c r="C193" s="589"/>
      <c r="D193" s="431">
        <f>N193</f>
        <v>138.88999999999999</v>
      </c>
      <c r="E193" s="450" t="s">
        <v>256</v>
      </c>
      <c r="G193" s="1662" t="s">
        <v>738</v>
      </c>
      <c r="H193" s="2509" t="s">
        <v>282</v>
      </c>
      <c r="I193" s="2509"/>
      <c r="J193" s="1678"/>
      <c r="K193" s="162"/>
      <c r="L193" s="10"/>
      <c r="M193" s="1662" t="s">
        <v>736</v>
      </c>
      <c r="N193" s="607">
        <v>138.88999999999999</v>
      </c>
    </row>
    <row r="194" spans="1:14" ht="15" customHeight="1" thickBot="1" x14ac:dyDescent="0.3">
      <c r="A194" s="467" t="s">
        <v>231</v>
      </c>
      <c r="B194" s="467"/>
      <c r="C194" s="466">
        <f>C191</f>
        <v>700</v>
      </c>
      <c r="D194" s="466">
        <f>D192+D193</f>
        <v>235.98</v>
      </c>
      <c r="E194" s="466">
        <f>C194-D194</f>
        <v>464.02</v>
      </c>
      <c r="G194" s="1678" t="s">
        <v>703</v>
      </c>
      <c r="H194" s="1672"/>
      <c r="J194" s="1678"/>
    </row>
    <row r="195" spans="1:14" ht="15" customHeight="1" x14ac:dyDescent="0.25"/>
    <row r="196" spans="1:14" ht="15" customHeight="1" thickBot="1" x14ac:dyDescent="0.3">
      <c r="G196" s="1672"/>
      <c r="H196" s="1672"/>
      <c r="J196" s="10"/>
      <c r="K196" s="162"/>
    </row>
    <row r="197" spans="1:14" ht="15" customHeight="1" thickBot="1" x14ac:dyDescent="0.3">
      <c r="A197" s="324" t="s">
        <v>92</v>
      </c>
      <c r="B197" s="329"/>
      <c r="C197" s="1658"/>
      <c r="D197" s="1658"/>
      <c r="E197" s="1658"/>
      <c r="F197" s="1658"/>
      <c r="G197" s="1658"/>
      <c r="H197" s="1658"/>
      <c r="I197" s="323"/>
      <c r="J197" s="33">
        <f>M188-D193</f>
        <v>34.450000000000045</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660" t="s">
        <v>652</v>
      </c>
      <c r="K201" s="162"/>
    </row>
    <row r="202" spans="1:14" ht="15" customHeight="1" thickBot="1" x14ac:dyDescent="0.3">
      <c r="A202" s="136" t="s">
        <v>111</v>
      </c>
      <c r="B202" s="540"/>
      <c r="C202" s="1685"/>
      <c r="D202" s="147" t="s">
        <v>17</v>
      </c>
      <c r="K202" s="162"/>
    </row>
    <row r="203" spans="1:14" ht="15" customHeight="1" x14ac:dyDescent="0.25">
      <c r="A203" s="2510" t="s">
        <v>0</v>
      </c>
      <c r="B203" s="2511"/>
      <c r="C203" s="2512"/>
      <c r="D203" s="396">
        <v>34.450000000000003</v>
      </c>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672"/>
      <c r="H205" s="1672"/>
      <c r="J205" s="10"/>
      <c r="N205" s="162"/>
    </row>
    <row r="206" spans="1:14" ht="15" customHeight="1" thickBot="1" x14ac:dyDescent="0.3">
      <c r="A206" s="1687" t="s">
        <v>121</v>
      </c>
      <c r="B206" s="1688"/>
      <c r="C206" s="1685"/>
      <c r="D206" s="33">
        <f>SUM(D203:D205)</f>
        <v>34.450000000000003</v>
      </c>
      <c r="E206" s="1678" t="s">
        <v>293</v>
      </c>
    </row>
    <row r="207" spans="1:14" ht="15" customHeight="1" x14ac:dyDescent="0.25">
      <c r="K207" s="162"/>
    </row>
    <row r="208" spans="1:14" ht="15" customHeight="1" thickBot="1" x14ac:dyDescent="0.3">
      <c r="A208" s="1660" t="s">
        <v>289</v>
      </c>
      <c r="B208" s="1660"/>
      <c r="K208" s="162"/>
    </row>
    <row r="209" spans="1:16" ht="15" customHeight="1" thickBot="1" x14ac:dyDescent="0.3">
      <c r="A209" s="1132" t="s">
        <v>114</v>
      </c>
      <c r="B209" s="1132"/>
      <c r="C209" s="472" t="s">
        <v>245</v>
      </c>
      <c r="D209" s="472" t="s">
        <v>47</v>
      </c>
      <c r="E209" s="472" t="s">
        <v>243</v>
      </c>
      <c r="K209" s="162"/>
      <c r="P209" s="1662" t="s">
        <v>83</v>
      </c>
    </row>
    <row r="210" spans="1:16" ht="15" customHeight="1" thickBot="1" x14ac:dyDescent="0.3">
      <c r="A210" s="1132" t="s">
        <v>248</v>
      </c>
      <c r="B210" s="1132"/>
      <c r="C210" s="432">
        <f>C82</f>
        <v>250</v>
      </c>
      <c r="D210" s="432">
        <f>D82</f>
        <v>0</v>
      </c>
      <c r="E210" s="432">
        <f>C210-D210</f>
        <v>250</v>
      </c>
      <c r="G210" s="1672" t="s">
        <v>257</v>
      </c>
      <c r="H210" s="1672"/>
      <c r="K210" s="162"/>
    </row>
    <row r="211" spans="1:16" ht="15" customHeight="1" thickBot="1" x14ac:dyDescent="0.3">
      <c r="A211" s="486" t="s">
        <v>273</v>
      </c>
      <c r="B211" s="544"/>
      <c r="C211" s="479"/>
      <c r="D211" s="432">
        <f>D210-D206</f>
        <v>-34.450000000000003</v>
      </c>
      <c r="E211" s="432">
        <f>E210+D206</f>
        <v>284.45</v>
      </c>
      <c r="G211" s="1678" t="s">
        <v>290</v>
      </c>
      <c r="M211" s="1672" t="s">
        <v>739</v>
      </c>
    </row>
    <row r="212" spans="1:16" ht="15" customHeight="1" thickBot="1" x14ac:dyDescent="0.3">
      <c r="A212" s="596" t="s">
        <v>280</v>
      </c>
      <c r="B212" s="1690"/>
      <c r="C212" s="1659"/>
      <c r="D212" s="431">
        <f>IF((N212)&lt;(E210+E211),N212,(E210+E211))</f>
        <v>34.450000000000003</v>
      </c>
      <c r="E212" s="450" t="s">
        <v>256</v>
      </c>
      <c r="G212" s="1662" t="s">
        <v>738</v>
      </c>
      <c r="H212" s="2509" t="s">
        <v>282</v>
      </c>
      <c r="I212" s="2509"/>
      <c r="J212" s="1678"/>
      <c r="K212" s="162"/>
      <c r="M212" s="1661" t="s">
        <v>738</v>
      </c>
      <c r="N212" s="607">
        <v>34.450000000000003</v>
      </c>
    </row>
    <row r="213" spans="1:16" ht="15" customHeight="1" thickBot="1" x14ac:dyDescent="0.3">
      <c r="A213" s="473" t="s">
        <v>250</v>
      </c>
      <c r="B213" s="545"/>
      <c r="C213" s="432">
        <f>C210</f>
        <v>250</v>
      </c>
      <c r="D213" s="432">
        <f>D211+D212</f>
        <v>0</v>
      </c>
      <c r="E213" s="432">
        <f>C213-D213</f>
        <v>250</v>
      </c>
      <c r="G213" s="1672" t="s">
        <v>292</v>
      </c>
      <c r="H213" s="1672"/>
    </row>
    <row r="214" spans="1:16" ht="15" customHeight="1" x14ac:dyDescent="0.25"/>
    <row r="215" spans="1:16" ht="15" customHeight="1" thickBot="1" x14ac:dyDescent="0.3">
      <c r="G215" s="1672"/>
      <c r="H215" s="1672"/>
      <c r="J215" s="10"/>
      <c r="K215" s="162"/>
    </row>
    <row r="216" spans="1:16" ht="15" customHeight="1" thickBot="1" x14ac:dyDescent="0.3">
      <c r="A216" s="324" t="s">
        <v>251</v>
      </c>
      <c r="B216" s="329"/>
      <c r="C216" s="1658"/>
      <c r="D216" s="1658"/>
      <c r="E216" s="1658"/>
      <c r="F216" s="1658"/>
      <c r="G216" s="1658"/>
      <c r="H216" s="1658"/>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658"/>
      <c r="D222" s="1658"/>
      <c r="E222" s="1658"/>
      <c r="F222" s="1658"/>
      <c r="G222" s="1658"/>
      <c r="H222" s="1658"/>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660" t="s">
        <v>264</v>
      </c>
      <c r="B226" s="1660"/>
      <c r="D226" s="10"/>
    </row>
    <row r="227" spans="1:14" ht="15" customHeight="1" thickBot="1" x14ac:dyDescent="0.3">
      <c r="A227" s="1676" t="s">
        <v>234</v>
      </c>
      <c r="B227" s="1677"/>
      <c r="C227" s="1677"/>
      <c r="D227" s="437">
        <f>D84</f>
        <v>0</v>
      </c>
      <c r="E227" s="1672" t="s">
        <v>254</v>
      </c>
    </row>
    <row r="228" spans="1:14" ht="15" customHeight="1" thickBot="1" x14ac:dyDescent="0.3">
      <c r="A228" s="1684" t="s">
        <v>142</v>
      </c>
      <c r="B228" s="1685"/>
      <c r="C228" s="1685"/>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678" t="s">
        <v>740</v>
      </c>
      <c r="J233" s="10"/>
      <c r="M233" s="33">
        <f>J222-D233</f>
        <v>0</v>
      </c>
      <c r="N233" s="1661" t="s">
        <v>276</v>
      </c>
    </row>
    <row r="234" spans="1:14" ht="15" customHeight="1" thickBot="1" x14ac:dyDescent="0.3">
      <c r="A234" s="2506" t="s">
        <v>93</v>
      </c>
      <c r="B234" s="2507"/>
      <c r="C234" s="2508"/>
      <c r="D234" s="73"/>
      <c r="E234" s="73" t="s">
        <v>81</v>
      </c>
      <c r="G234" s="1672"/>
      <c r="H234" s="1672"/>
      <c r="I234" s="10"/>
      <c r="J234" s="10"/>
    </row>
    <row r="235" spans="1:14" ht="15" customHeight="1" x14ac:dyDescent="0.25">
      <c r="A235" s="2486"/>
      <c r="B235" s="2487"/>
      <c r="C235" s="2488"/>
      <c r="D235" s="233"/>
      <c r="E235" s="433"/>
      <c r="G235" s="1672"/>
      <c r="H235" s="1672"/>
      <c r="I235" s="10"/>
      <c r="J235" s="10"/>
    </row>
    <row r="236" spans="1:14" ht="15" customHeight="1" x14ac:dyDescent="0.25">
      <c r="A236" s="2489"/>
      <c r="B236" s="2490"/>
      <c r="C236" s="2491"/>
      <c r="D236" s="233"/>
      <c r="E236" s="433"/>
      <c r="G236" s="1672"/>
      <c r="H236" s="1672"/>
      <c r="I236" s="10"/>
      <c r="J236" s="10"/>
    </row>
    <row r="237" spans="1:14" ht="15" customHeight="1" x14ac:dyDescent="0.25">
      <c r="A237" s="2489"/>
      <c r="B237" s="2490"/>
      <c r="C237" s="2491"/>
      <c r="D237" s="211"/>
      <c r="E237" s="434"/>
      <c r="G237" s="1672"/>
      <c r="H237" s="1672"/>
      <c r="I237" s="10"/>
      <c r="J237" s="10"/>
    </row>
    <row r="238" spans="1:14" ht="15" customHeight="1" thickBot="1" x14ac:dyDescent="0.3">
      <c r="A238" s="2492"/>
      <c r="B238" s="2493"/>
      <c r="C238" s="2494"/>
      <c r="D238" s="235"/>
      <c r="E238" s="435"/>
      <c r="G238" s="1672"/>
      <c r="H238" s="1672"/>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672" t="s">
        <v>294</v>
      </c>
      <c r="I240" s="10"/>
      <c r="J240" s="10"/>
    </row>
    <row r="241" spans="1:16" ht="15" customHeight="1" thickBot="1" x14ac:dyDescent="0.3"/>
    <row r="242" spans="1:16" ht="15.95" customHeight="1" thickBot="1" x14ac:dyDescent="0.35">
      <c r="A242" s="1657" t="s">
        <v>560</v>
      </c>
      <c r="B242" s="1658"/>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678" t="s">
        <v>266</v>
      </c>
      <c r="G247" s="1672"/>
      <c r="H247" s="1672"/>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664" t="s">
        <v>95</v>
      </c>
      <c r="B249" s="1665"/>
      <c r="C249" s="1680"/>
      <c r="D249" s="73" t="s">
        <v>71</v>
      </c>
      <c r="E249" s="73" t="s">
        <v>81</v>
      </c>
      <c r="G249" s="1661" t="str">
        <f>IF((I248)&gt;(J242),O249,P249)</f>
        <v xml:space="preserve">  </v>
      </c>
      <c r="P249" s="1662"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684" t="s">
        <v>96</v>
      </c>
      <c r="B254" s="1685"/>
      <c r="C254" s="1685"/>
      <c r="D254" s="33">
        <f>SUM(D250:D253)</f>
        <v>0</v>
      </c>
      <c r="K254" s="162"/>
    </row>
    <row r="255" spans="1:16" ht="15.95" customHeight="1" thickBot="1" x14ac:dyDescent="0.35">
      <c r="A255" s="446" t="s">
        <v>130</v>
      </c>
      <c r="B255" s="547"/>
      <c r="C255" s="307"/>
      <c r="D255" s="447">
        <f>D247+D248-D254</f>
        <v>0</v>
      </c>
      <c r="E255" s="1672" t="s">
        <v>295</v>
      </c>
      <c r="G255" s="1678"/>
      <c r="H255" s="1678"/>
      <c r="K255" s="162"/>
    </row>
    <row r="256" spans="1:16" ht="15.95" customHeight="1" thickBot="1" x14ac:dyDescent="0.3">
      <c r="E256" s="1662"/>
      <c r="G256" s="1678"/>
      <c r="H256" s="1678"/>
      <c r="K256" s="162"/>
    </row>
    <row r="257" spans="1:11" ht="15.95" customHeight="1" thickBot="1" x14ac:dyDescent="0.3">
      <c r="A257" s="172" t="s">
        <v>260</v>
      </c>
      <c r="B257" s="173"/>
      <c r="C257" s="173"/>
      <c r="D257" s="202"/>
      <c r="E257" s="173"/>
      <c r="F257" s="173"/>
      <c r="G257" s="205"/>
      <c r="H257" s="205"/>
      <c r="I257" s="1658"/>
      <c r="J257" s="191">
        <f>J242-D248</f>
        <v>0</v>
      </c>
      <c r="K257" s="162"/>
    </row>
    <row r="258" spans="1:11" ht="15.95" customHeight="1" x14ac:dyDescent="0.25">
      <c r="A258" s="51" t="s">
        <v>163</v>
      </c>
      <c r="B258" s="51"/>
      <c r="C258" s="1679"/>
      <c r="D258" s="1683"/>
      <c r="E258" s="11"/>
      <c r="J258" s="10"/>
      <c r="K258" s="162"/>
    </row>
    <row r="259" spans="1:11" ht="15.95" customHeight="1" x14ac:dyDescent="0.25">
      <c r="E259" s="1662"/>
      <c r="G259" s="1678"/>
      <c r="H259" s="1678"/>
      <c r="K259" s="162"/>
    </row>
    <row r="260" spans="1:11" ht="15.95" customHeight="1" thickBot="1" x14ac:dyDescent="0.3">
      <c r="A260" s="258" t="s">
        <v>221</v>
      </c>
      <c r="B260" s="258"/>
      <c r="K260" s="162"/>
    </row>
    <row r="261" spans="1:11" ht="15.95" customHeight="1" thickBot="1" x14ac:dyDescent="0.3">
      <c r="A261" s="319" t="s">
        <v>213</v>
      </c>
      <c r="B261" s="318"/>
      <c r="C261" s="318"/>
      <c r="D261" s="33">
        <f>D83</f>
        <v>324.45</v>
      </c>
      <c r="E261" s="1661" t="s">
        <v>235</v>
      </c>
      <c r="G261" s="151" t="s">
        <v>232</v>
      </c>
      <c r="H261" s="151"/>
      <c r="K261" s="162"/>
    </row>
    <row r="262" spans="1:11" ht="15.95" customHeight="1" x14ac:dyDescent="0.25">
      <c r="A262" s="317" t="s">
        <v>112</v>
      </c>
      <c r="B262" s="548"/>
      <c r="C262" s="316"/>
      <c r="D262" s="58">
        <f>D206</f>
        <v>34.450000000000003</v>
      </c>
      <c r="E262" s="1661" t="s">
        <v>235</v>
      </c>
      <c r="G262" s="151" t="s">
        <v>151</v>
      </c>
      <c r="H262" s="151"/>
      <c r="K262" s="162"/>
    </row>
    <row r="263" spans="1:11" ht="15.95" customHeight="1" thickBot="1" x14ac:dyDescent="0.3">
      <c r="A263" s="315" t="s">
        <v>113</v>
      </c>
      <c r="B263" s="549"/>
      <c r="C263" s="314"/>
      <c r="D263" s="257">
        <f>D111</f>
        <v>144.1</v>
      </c>
      <c r="E263" s="1661" t="s">
        <v>235</v>
      </c>
      <c r="G263" s="151" t="s">
        <v>232</v>
      </c>
      <c r="H263" s="151"/>
      <c r="K263" s="162"/>
    </row>
    <row r="264" spans="1:11" ht="15.95" customHeight="1" thickBot="1" x14ac:dyDescent="0.3">
      <c r="A264" s="1664" t="s">
        <v>212</v>
      </c>
      <c r="B264" s="1665"/>
      <c r="C264" s="1680"/>
      <c r="D264" s="73" t="s">
        <v>71</v>
      </c>
      <c r="E264" s="73" t="s">
        <v>81</v>
      </c>
      <c r="K264" s="162"/>
    </row>
    <row r="265" spans="1:11" ht="15.95" customHeight="1" x14ac:dyDescent="0.25">
      <c r="A265" s="2486" t="s">
        <v>849</v>
      </c>
      <c r="B265" s="2487"/>
      <c r="C265" s="2488"/>
      <c r="D265" s="233">
        <v>256.26</v>
      </c>
      <c r="E265" s="395" t="s">
        <v>850</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256.26</v>
      </c>
      <c r="E269" s="1662"/>
      <c r="K269" s="162"/>
    </row>
    <row r="270" spans="1:11" ht="15.95" customHeight="1" thickBot="1" x14ac:dyDescent="0.35">
      <c r="A270" s="440" t="s">
        <v>236</v>
      </c>
      <c r="B270" s="551"/>
      <c r="C270" s="312"/>
      <c r="D270" s="445">
        <f>D261+D262+D263-D269</f>
        <v>246.74</v>
      </c>
      <c r="E270" s="1672" t="s">
        <v>298</v>
      </c>
      <c r="G270" s="1678"/>
      <c r="H270" s="1678"/>
      <c r="K270" s="162"/>
    </row>
    <row r="271" spans="1:11" ht="15.95" customHeight="1" thickBot="1" x14ac:dyDescent="0.3">
      <c r="E271" s="1662"/>
      <c r="G271" s="1678"/>
      <c r="H271" s="1678"/>
      <c r="K271" s="162"/>
    </row>
    <row r="272" spans="1:11" ht="15.95" customHeight="1" thickBot="1" x14ac:dyDescent="0.3">
      <c r="A272" s="322" t="s">
        <v>204</v>
      </c>
      <c r="B272" s="552"/>
      <c r="C272" s="1658"/>
      <c r="D272" s="1658"/>
      <c r="E272" s="1658"/>
      <c r="F272" s="1658"/>
      <c r="G272" s="1658"/>
      <c r="H272" s="1658"/>
      <c r="I272" s="1659"/>
      <c r="J272" s="381">
        <f>D158+D187+D239+D269+D254</f>
        <v>417.13</v>
      </c>
      <c r="K272" s="162"/>
    </row>
    <row r="273" spans="1:22" ht="15.95" customHeight="1" thickBot="1" x14ac:dyDescent="0.3">
      <c r="G273" s="151"/>
      <c r="H273" s="151"/>
      <c r="K273" s="162"/>
    </row>
    <row r="274" spans="1:22" ht="16.5" thickBot="1" x14ac:dyDescent="0.3">
      <c r="A274" s="322" t="s">
        <v>205</v>
      </c>
      <c r="B274" s="552"/>
      <c r="C274" s="1658"/>
      <c r="D274" s="1658"/>
      <c r="E274" s="1658"/>
      <c r="F274" s="1658"/>
      <c r="G274" s="1658"/>
      <c r="H274" s="1658"/>
      <c r="I274" s="1659"/>
      <c r="J274" s="383">
        <f>K75+E112-J272</f>
        <v>1208.33</v>
      </c>
      <c r="K274" s="302"/>
      <c r="L274" s="377"/>
      <c r="M274" s="1661" t="s">
        <v>202</v>
      </c>
      <c r="U274" s="382" t="s">
        <v>206</v>
      </c>
      <c r="V274" s="303" t="s">
        <v>83</v>
      </c>
    </row>
    <row r="308" spans="3:5" x14ac:dyDescent="0.25">
      <c r="C308" s="1683"/>
      <c r="D308" s="1683"/>
      <c r="E308" s="1683"/>
    </row>
    <row r="309" spans="3:5" x14ac:dyDescent="0.25">
      <c r="C309" s="1683"/>
      <c r="D309" s="1683"/>
      <c r="E309" s="1683"/>
    </row>
    <row r="310" spans="3:5" x14ac:dyDescent="0.25">
      <c r="C310" s="1683"/>
      <c r="D310" s="1683"/>
      <c r="E310" s="1683"/>
    </row>
    <row r="311" spans="3:5" x14ac:dyDescent="0.25">
      <c r="C311" s="1683"/>
      <c r="D311" s="1683"/>
      <c r="E311" s="1683"/>
    </row>
    <row r="312" spans="3:5" x14ac:dyDescent="0.25">
      <c r="C312" s="1683"/>
      <c r="D312" s="1683"/>
      <c r="E312" s="1683"/>
    </row>
    <row r="313" spans="3:5" x14ac:dyDescent="0.25">
      <c r="C313" s="1683"/>
      <c r="D313" s="1683"/>
      <c r="E313" s="1683"/>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A29A-BAA7-4960-B745-C993BB23E3CE}">
  <sheetPr>
    <pageSetUpPr fitToPage="1"/>
  </sheetPr>
  <dimension ref="A1:V313"/>
  <sheetViews>
    <sheetView topLeftCell="A14" zoomScaleNormal="100" workbookViewId="0">
      <selection activeCell="G69" sqref="G69:H69"/>
    </sheetView>
  </sheetViews>
  <sheetFormatPr defaultRowHeight="15" x14ac:dyDescent="0.25"/>
  <cols>
    <col min="1" max="5" width="10.7109375" style="1734" customWidth="1"/>
    <col min="6" max="6" width="0.85546875" style="1734" customWidth="1"/>
    <col min="7" max="11" width="10.7109375" style="1734" customWidth="1"/>
    <col min="12" max="12" width="5.7109375" style="1734" customWidth="1"/>
    <col min="13" max="16" width="10.7109375" style="1734" customWidth="1"/>
    <col min="17" max="16384" width="9.140625" style="1734"/>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FEBRUARY</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43875</v>
      </c>
      <c r="E11" s="173"/>
      <c r="F11" s="173"/>
      <c r="G11" s="492"/>
      <c r="H11" s="492"/>
      <c r="I11" s="1747" t="s">
        <v>203</v>
      </c>
      <c r="J11" s="174">
        <f>K60</f>
        <v>1281.9100000000001</v>
      </c>
      <c r="K11" s="162"/>
    </row>
    <row r="12" spans="1:11" ht="19.5" thickBot="1" x14ac:dyDescent="0.3">
      <c r="A12" s="494" t="s">
        <v>701</v>
      </c>
      <c r="B12" s="503"/>
      <c r="C12" s="495"/>
      <c r="D12" s="496" t="s">
        <v>86</v>
      </c>
      <c r="E12" s="497">
        <f>D73</f>
        <v>73.58</v>
      </c>
      <c r="F12" s="175"/>
      <c r="G12" s="176"/>
      <c r="H12" s="176"/>
      <c r="I12" s="177"/>
      <c r="K12" s="162"/>
    </row>
    <row r="13" spans="1:11" ht="16.5" thickBot="1" x14ac:dyDescent="0.3">
      <c r="A13" s="172" t="s">
        <v>159</v>
      </c>
      <c r="B13" s="173"/>
      <c r="C13" s="173"/>
      <c r="D13" s="173"/>
      <c r="E13" s="173"/>
      <c r="F13" s="173"/>
      <c r="G13" s="205"/>
      <c r="H13" s="205"/>
      <c r="I13" s="1732"/>
      <c r="J13" s="174">
        <f>J11-E12</f>
        <v>1208.3300000000002</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250.42000000000002</v>
      </c>
      <c r="E15" s="181"/>
      <c r="F15" s="177"/>
      <c r="G15" s="182"/>
      <c r="H15" s="182"/>
      <c r="I15" s="177"/>
      <c r="J15" s="177"/>
      <c r="K15" s="183"/>
    </row>
    <row r="16" spans="1:11" ht="15.75" thickBot="1" x14ac:dyDescent="0.3">
      <c r="A16" s="184" t="s">
        <v>98</v>
      </c>
      <c r="B16" s="197"/>
      <c r="C16" s="177"/>
      <c r="D16" s="185">
        <f>D111</f>
        <v>241.94</v>
      </c>
      <c r="E16" s="181"/>
      <c r="F16" s="177"/>
      <c r="G16" s="182"/>
      <c r="H16" s="182"/>
      <c r="I16" s="177"/>
      <c r="J16" s="177"/>
      <c r="K16" s="183"/>
    </row>
    <row r="17" spans="1:11" ht="16.5" thickBot="1" x14ac:dyDescent="0.3">
      <c r="A17" s="188" t="s">
        <v>218</v>
      </c>
      <c r="B17" s="189"/>
      <c r="C17" s="189"/>
      <c r="D17" s="190" t="s">
        <v>85</v>
      </c>
      <c r="E17" s="191">
        <f>E112</f>
        <v>492.35999999999996</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92.29</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250</v>
      </c>
      <c r="E21" s="181"/>
      <c r="F21" s="177"/>
      <c r="G21" s="182"/>
      <c r="H21" s="182"/>
      <c r="I21" s="177"/>
      <c r="J21" s="177"/>
      <c r="K21" s="183"/>
    </row>
    <row r="22" spans="1:11" x14ac:dyDescent="0.25">
      <c r="A22" s="370" t="s">
        <v>210</v>
      </c>
      <c r="B22" s="508"/>
      <c r="C22" s="369"/>
      <c r="D22" s="185">
        <f>D269</f>
        <v>200.76</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543.04999999999995</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731"/>
      <c r="J27" s="191">
        <f>J13+E17-E25</f>
        <v>1157.6400000000001</v>
      </c>
      <c r="K27" s="183"/>
    </row>
    <row r="28" spans="1:11" ht="16.5" thickBot="1" x14ac:dyDescent="0.3">
      <c r="J28" s="201"/>
      <c r="K28" s="183"/>
    </row>
    <row r="29" spans="1:11" ht="16.5" thickBot="1" x14ac:dyDescent="0.3">
      <c r="A29" s="478" t="s">
        <v>252</v>
      </c>
      <c r="B29" s="511"/>
      <c r="C29" s="477"/>
      <c r="D29" s="500"/>
      <c r="E29" s="499">
        <f>D206</f>
        <v>36.72</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756"/>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725.61</v>
      </c>
      <c r="E34" s="411">
        <f>D165</f>
        <v>833</v>
      </c>
      <c r="G34" s="613">
        <f>C34-E34</f>
        <v>102</v>
      </c>
      <c r="H34" s="614">
        <f>E34/C34</f>
        <v>0.89090909090909087</v>
      </c>
      <c r="I34" s="612" t="s">
        <v>357</v>
      </c>
    </row>
    <row r="35" spans="1:11" x14ac:dyDescent="0.25">
      <c r="A35" s="306" t="s">
        <v>56</v>
      </c>
      <c r="B35" s="514"/>
      <c r="C35" s="79">
        <v>700</v>
      </c>
      <c r="D35" s="398">
        <f>D81</f>
        <v>235.98</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961.59</v>
      </c>
      <c r="E37" s="410">
        <f>SUM(E34:E36)</f>
        <v>833</v>
      </c>
      <c r="G37" s="43">
        <f>C37-E37</f>
        <v>1052</v>
      </c>
      <c r="H37" s="11"/>
      <c r="I37" s="612"/>
    </row>
    <row r="38" spans="1:11" ht="5.0999999999999996" customHeight="1" thickBot="1" x14ac:dyDescent="0.35">
      <c r="A38" s="1740"/>
      <c r="B38" s="1740"/>
      <c r="E38" s="1756"/>
      <c r="G38" s="151"/>
      <c r="H38" s="151"/>
    </row>
    <row r="39" spans="1:11" ht="15.75" thickBot="1" x14ac:dyDescent="0.3">
      <c r="A39" s="421" t="s">
        <v>82</v>
      </c>
      <c r="B39" s="517"/>
      <c r="C39" s="422"/>
      <c r="D39" s="418" t="s">
        <v>126</v>
      </c>
      <c r="E39" s="155" t="s">
        <v>127</v>
      </c>
    </row>
    <row r="40" spans="1:11" x14ac:dyDescent="0.25">
      <c r="A40" s="423" t="s">
        <v>214</v>
      </c>
      <c r="B40" s="518"/>
      <c r="C40" s="424"/>
      <c r="D40" s="419">
        <f>D83</f>
        <v>246.74</v>
      </c>
      <c r="E40" s="61">
        <f>D270</f>
        <v>324.6400000000001</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246.74</v>
      </c>
      <c r="E43" s="33">
        <f>SUM(E40:E42)</f>
        <v>324.6400000000001</v>
      </c>
      <c r="K43" s="183"/>
    </row>
    <row r="44" spans="1:11" ht="15.75" thickBot="1" x14ac:dyDescent="0.3">
      <c r="A44" s="1748"/>
      <c r="B44" s="1748"/>
      <c r="C44" s="10"/>
      <c r="D44" s="10"/>
      <c r="E44" s="11"/>
      <c r="K44" s="183"/>
    </row>
    <row r="45" spans="1:11" ht="16.5" thickBot="1" x14ac:dyDescent="0.3">
      <c r="A45" s="487" t="s">
        <v>131</v>
      </c>
      <c r="B45" s="522"/>
      <c r="C45" s="488"/>
      <c r="D45" s="1741"/>
      <c r="E45" s="1741"/>
      <c r="F45" s="490"/>
      <c r="G45" s="1742"/>
      <c r="H45" s="1742"/>
      <c r="I45" s="362" t="s">
        <v>200</v>
      </c>
      <c r="J45" s="361" t="s">
        <v>199</v>
      </c>
      <c r="K45" s="183"/>
    </row>
    <row r="46" spans="1:11" ht="15.75" thickBot="1" x14ac:dyDescent="0.3">
      <c r="A46" s="197"/>
      <c r="B46" s="197"/>
      <c r="C46" s="177"/>
      <c r="F46" s="177"/>
      <c r="G46" s="196"/>
      <c r="H46" s="196"/>
      <c r="I46" s="198">
        <f>C37+E43</f>
        <v>2209.6400000000003</v>
      </c>
      <c r="J46" s="199">
        <f>E37+E43</f>
        <v>1157.6400000000001</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732"/>
      <c r="J49" s="191">
        <f>J257</f>
        <v>0</v>
      </c>
      <c r="K49" s="203"/>
    </row>
    <row r="50" spans="1:14" x14ac:dyDescent="0.25">
      <c r="A50" s="51" t="s">
        <v>162</v>
      </c>
      <c r="B50" s="51"/>
      <c r="C50" s="1759"/>
      <c r="D50" s="1756"/>
      <c r="E50" s="11"/>
    </row>
    <row r="54" spans="1:14" ht="18.75" x14ac:dyDescent="0.3">
      <c r="E54" s="380" t="s">
        <v>144</v>
      </c>
      <c r="I54" s="18"/>
      <c r="J54" s="2519" t="s">
        <v>556</v>
      </c>
      <c r="K54" s="2519"/>
    </row>
    <row r="55" spans="1:14" x14ac:dyDescent="0.25">
      <c r="A55" s="1013"/>
      <c r="B55" s="1013"/>
      <c r="C55" s="11"/>
      <c r="D55" s="1756"/>
      <c r="E55" s="1756"/>
      <c r="J55" s="1756"/>
    </row>
    <row r="56" spans="1:14" ht="19.5" thickBot="1" x14ac:dyDescent="0.35">
      <c r="A56" s="164" t="s">
        <v>59</v>
      </c>
      <c r="B56" s="164"/>
      <c r="C56" s="2589" t="s">
        <v>887</v>
      </c>
      <c r="D56" s="2589"/>
      <c r="E56" s="2589"/>
      <c r="F56" s="18"/>
      <c r="G56" s="168">
        <v>2020</v>
      </c>
      <c r="H56" s="168"/>
      <c r="J56" s="1756"/>
    </row>
    <row r="57" spans="1:14" x14ac:dyDescent="0.25">
      <c r="J57" s="1756"/>
    </row>
    <row r="58" spans="1:14" ht="12" customHeight="1" x14ac:dyDescent="0.25">
      <c r="A58" s="258" t="s">
        <v>64</v>
      </c>
      <c r="B58" s="258"/>
      <c r="C58" s="11"/>
      <c r="D58" s="1756"/>
      <c r="E58" s="1756"/>
      <c r="J58" s="1756"/>
    </row>
    <row r="59" spans="1:14" ht="8.1" customHeight="1" thickBot="1" x14ac:dyDescent="0.35">
      <c r="A59" s="1740"/>
      <c r="B59" s="1740"/>
      <c r="C59" s="11"/>
      <c r="D59" s="1756"/>
      <c r="E59" s="1756"/>
      <c r="J59" s="1756"/>
    </row>
    <row r="60" spans="1:14" ht="15.75" thickBot="1" x14ac:dyDescent="0.3">
      <c r="A60" s="1745" t="s">
        <v>198</v>
      </c>
      <c r="B60" s="1746"/>
      <c r="C60" s="1731"/>
      <c r="D60" s="359">
        <v>43875</v>
      </c>
      <c r="E60" s="358"/>
      <c r="F60" s="1731"/>
      <c r="G60" s="1731"/>
      <c r="H60" s="1731"/>
      <c r="I60" s="1731"/>
      <c r="J60" s="357" t="s">
        <v>203</v>
      </c>
      <c r="K60" s="356">
        <v>1281.9100000000001</v>
      </c>
    </row>
    <row r="61" spans="1:14" ht="8.1" customHeight="1" thickBot="1" x14ac:dyDescent="0.3">
      <c r="K61" s="162"/>
    </row>
    <row r="62" spans="1:14" ht="20.100000000000001" customHeight="1" thickBot="1" x14ac:dyDescent="0.3">
      <c r="A62" s="1735" t="s">
        <v>169</v>
      </c>
      <c r="B62" s="1736"/>
      <c r="C62" s="1736"/>
      <c r="D62" s="73" t="s">
        <v>17</v>
      </c>
      <c r="E62" s="207" t="s">
        <v>99</v>
      </c>
      <c r="G62" s="2584" t="s">
        <v>554</v>
      </c>
      <c r="H62" s="2585"/>
      <c r="I62" s="2585"/>
      <c r="J62" s="2586"/>
      <c r="K62" s="162"/>
    </row>
    <row r="63" spans="1:14" ht="15.75" customHeight="1" thickBot="1" x14ac:dyDescent="0.3">
      <c r="A63" s="2486" t="s">
        <v>888</v>
      </c>
      <c r="B63" s="2487"/>
      <c r="C63" s="2488"/>
      <c r="D63" s="233">
        <v>5</v>
      </c>
      <c r="E63" s="355" t="s">
        <v>844</v>
      </c>
      <c r="G63" s="1735" t="s">
        <v>63</v>
      </c>
      <c r="H63" s="1736"/>
      <c r="I63" s="558" t="s">
        <v>17</v>
      </c>
      <c r="J63" s="271" t="s">
        <v>61</v>
      </c>
      <c r="K63" s="162"/>
      <c r="N63" s="1749"/>
    </row>
    <row r="64" spans="1:14" x14ac:dyDescent="0.25">
      <c r="A64" s="2489" t="s">
        <v>889</v>
      </c>
      <c r="B64" s="2490"/>
      <c r="C64" s="2491"/>
      <c r="D64" s="211">
        <v>68.58</v>
      </c>
      <c r="E64" s="354" t="s">
        <v>852</v>
      </c>
      <c r="G64" s="2486" t="s">
        <v>870</v>
      </c>
      <c r="H64" s="2488"/>
      <c r="I64" s="228">
        <v>11.95</v>
      </c>
      <c r="J64" s="231" t="s">
        <v>871</v>
      </c>
      <c r="K64" s="162"/>
    </row>
    <row r="65" spans="1:11" x14ac:dyDescent="0.25">
      <c r="A65" s="2489"/>
      <c r="B65" s="2490"/>
      <c r="C65" s="2491"/>
      <c r="D65" s="211"/>
      <c r="E65" s="354"/>
      <c r="G65" s="2489" t="s">
        <v>890</v>
      </c>
      <c r="H65" s="2491"/>
      <c r="I65" s="227">
        <v>12.94</v>
      </c>
      <c r="J65" s="226" t="s">
        <v>872</v>
      </c>
      <c r="K65" s="162"/>
    </row>
    <row r="66" spans="1:11" x14ac:dyDescent="0.25">
      <c r="A66" s="2489"/>
      <c r="B66" s="2490"/>
      <c r="C66" s="2491"/>
      <c r="D66" s="211"/>
      <c r="E66" s="354"/>
      <c r="G66" s="2489" t="s">
        <v>891</v>
      </c>
      <c r="H66" s="2491"/>
      <c r="I66" s="227">
        <v>15.9</v>
      </c>
      <c r="J66" s="226" t="s">
        <v>873</v>
      </c>
      <c r="K66" s="162"/>
    </row>
    <row r="67" spans="1:11" x14ac:dyDescent="0.25">
      <c r="A67" s="2489"/>
      <c r="B67" s="2490"/>
      <c r="C67" s="2491"/>
      <c r="D67" s="211"/>
      <c r="E67" s="354"/>
      <c r="G67" s="2489" t="s">
        <v>892</v>
      </c>
      <c r="H67" s="2491"/>
      <c r="I67" s="227">
        <v>26.5</v>
      </c>
      <c r="J67" s="226" t="s">
        <v>874</v>
      </c>
      <c r="K67" s="162"/>
    </row>
    <row r="68" spans="1:11" x14ac:dyDescent="0.25">
      <c r="A68" s="2489"/>
      <c r="B68" s="2490"/>
      <c r="C68" s="2491"/>
      <c r="D68" s="211"/>
      <c r="E68" s="354"/>
      <c r="G68" s="2489" t="s">
        <v>894</v>
      </c>
      <c r="H68" s="2491"/>
      <c r="I68" s="227">
        <v>256.26</v>
      </c>
      <c r="J68" s="226" t="s">
        <v>875</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73.58</v>
      </c>
      <c r="E73" s="83"/>
      <c r="K73" s="162"/>
    </row>
    <row r="74" spans="1:11" ht="8.1" customHeight="1" thickBot="1" x14ac:dyDescent="0.3">
      <c r="K74" s="162"/>
    </row>
    <row r="75" spans="1:11" ht="15.75" thickBot="1" x14ac:dyDescent="0.3">
      <c r="A75" s="1730" t="s">
        <v>196</v>
      </c>
      <c r="B75" s="1731"/>
      <c r="C75" s="1731"/>
      <c r="D75" s="1731"/>
      <c r="E75" s="351"/>
      <c r="F75" s="1731"/>
      <c r="G75" s="1731"/>
      <c r="H75" s="1731"/>
      <c r="I75" s="1731"/>
      <c r="J75" s="1732"/>
      <c r="K75" s="33">
        <f>K60-D73</f>
        <v>1208.3300000000002</v>
      </c>
    </row>
    <row r="76" spans="1:11" ht="8.1" customHeight="1" x14ac:dyDescent="0.25">
      <c r="E76" s="1756"/>
      <c r="K76" s="162"/>
    </row>
    <row r="77" spans="1:11" ht="12" customHeight="1" x14ac:dyDescent="0.25">
      <c r="A77" s="258" t="s">
        <v>763</v>
      </c>
      <c r="E77" s="1756"/>
      <c r="K77" s="162"/>
    </row>
    <row r="78" spans="1:11" ht="8.1" customHeight="1" thickBot="1" x14ac:dyDescent="0.3">
      <c r="E78" s="1756"/>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725.61</v>
      </c>
      <c r="E80" s="561">
        <f>C80-D80</f>
        <v>209.39</v>
      </c>
      <c r="F80" s="1756"/>
      <c r="G80" s="2575" t="s">
        <v>139</v>
      </c>
      <c r="H80" s="2575"/>
      <c r="I80" s="2575"/>
      <c r="J80" s="2575"/>
      <c r="K80" s="2575"/>
    </row>
    <row r="81" spans="1:11" ht="15" customHeight="1" x14ac:dyDescent="0.25">
      <c r="A81" s="2572" t="s">
        <v>123</v>
      </c>
      <c r="B81" s="2573"/>
      <c r="C81" s="568">
        <v>700</v>
      </c>
      <c r="D81" s="555">
        <v>235.98</v>
      </c>
      <c r="E81" s="556">
        <f>C81-D81</f>
        <v>464.02</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246.74</v>
      </c>
      <c r="D83" s="415">
        <v>246.74</v>
      </c>
      <c r="E83" s="59" t="s">
        <v>229</v>
      </c>
      <c r="G83" s="2495"/>
      <c r="H83" s="2495"/>
      <c r="I83" s="2495"/>
      <c r="J83" s="2495"/>
      <c r="K83" s="2495"/>
    </row>
    <row r="84" spans="1:11" ht="15" customHeight="1" x14ac:dyDescent="0.25">
      <c r="A84" s="2565" t="s">
        <v>122</v>
      </c>
      <c r="B84" s="2566"/>
      <c r="C84" s="414">
        <f>D84</f>
        <v>0</v>
      </c>
      <c r="D84" s="415">
        <v>0</v>
      </c>
      <c r="E84" s="59" t="s">
        <v>229</v>
      </c>
      <c r="F84" s="1756"/>
      <c r="G84" s="2495"/>
      <c r="H84" s="2495"/>
      <c r="I84" s="2495"/>
      <c r="J84" s="2495"/>
      <c r="K84" s="2495"/>
    </row>
    <row r="85" spans="1:11" ht="15" customHeight="1" thickBot="1" x14ac:dyDescent="0.3">
      <c r="A85" s="2567" t="s">
        <v>149</v>
      </c>
      <c r="B85" s="2568"/>
      <c r="C85" s="414">
        <f>D85</f>
        <v>0</v>
      </c>
      <c r="D85" s="416">
        <v>0</v>
      </c>
      <c r="E85" s="59" t="s">
        <v>229</v>
      </c>
      <c r="F85" s="1756"/>
      <c r="G85" s="2495"/>
      <c r="H85" s="2495"/>
      <c r="I85" s="2495"/>
      <c r="J85" s="2495"/>
      <c r="K85" s="2495"/>
    </row>
    <row r="86" spans="1:11" ht="15" customHeight="1" thickBot="1" x14ac:dyDescent="0.3">
      <c r="A86" s="2569" t="s">
        <v>228</v>
      </c>
      <c r="B86" s="2570"/>
      <c r="C86" s="156">
        <f>C80+C81+C82+C83+C84+C85</f>
        <v>2131.7399999999998</v>
      </c>
      <c r="D86" s="33">
        <f>SUM(D80:D85)</f>
        <v>1208.33</v>
      </c>
      <c r="E86" s="11"/>
      <c r="G86" s="2571"/>
      <c r="H86" s="2571"/>
      <c r="I86" s="2571"/>
      <c r="J86" s="2571"/>
      <c r="K86" s="2571"/>
    </row>
    <row r="87" spans="1:11" ht="5.0999999999999996" customHeight="1" thickBot="1" x14ac:dyDescent="0.3">
      <c r="E87" s="1756"/>
      <c r="K87" s="162"/>
    </row>
    <row r="88" spans="1:11" ht="15" customHeight="1" thickBot="1" x14ac:dyDescent="0.3">
      <c r="A88" s="2558" t="s">
        <v>761</v>
      </c>
      <c r="B88" s="2559"/>
      <c r="C88" s="2559"/>
      <c r="D88" s="2559"/>
      <c r="E88" s="2559"/>
      <c r="F88" s="2559"/>
      <c r="G88" s="2559"/>
      <c r="H88" s="2559"/>
      <c r="I88" s="2559"/>
      <c r="J88" s="2560"/>
      <c r="K88" s="33">
        <f>K75-D86</f>
        <v>0</v>
      </c>
    </row>
    <row r="89" spans="1:11" ht="8.1" customHeight="1" x14ac:dyDescent="0.25">
      <c r="E89" s="1756"/>
      <c r="K89" s="162"/>
    </row>
    <row r="90" spans="1:11" ht="12" customHeight="1" x14ac:dyDescent="0.25">
      <c r="A90" s="258" t="s">
        <v>65</v>
      </c>
      <c r="B90" s="258"/>
      <c r="C90" s="160"/>
      <c r="D90" s="1756"/>
      <c r="E90" s="1756"/>
      <c r="K90" s="162"/>
    </row>
    <row r="91" spans="1:11" ht="8.1" customHeight="1" thickBot="1" x14ac:dyDescent="0.35">
      <c r="A91" s="1740"/>
      <c r="B91" s="1740"/>
      <c r="C91" s="24"/>
      <c r="D91" s="1756"/>
      <c r="E91" s="1756"/>
      <c r="K91" s="162"/>
    </row>
    <row r="92" spans="1:11" ht="15.75" thickBot="1" x14ac:dyDescent="0.3">
      <c r="A92" s="2561" t="s">
        <v>4</v>
      </c>
      <c r="B92" s="2562"/>
      <c r="C92" s="999" t="s">
        <v>100</v>
      </c>
      <c r="D92" s="1000" t="s">
        <v>49</v>
      </c>
      <c r="E92" s="1001" t="s">
        <v>16</v>
      </c>
      <c r="K92" s="162"/>
    </row>
    <row r="93" spans="1:11" x14ac:dyDescent="0.25">
      <c r="A93" s="2563" t="s">
        <v>5</v>
      </c>
      <c r="B93" s="2564"/>
      <c r="C93" s="233">
        <v>30.7</v>
      </c>
      <c r="D93" s="233">
        <v>15.27</v>
      </c>
      <c r="E93" s="34">
        <f t="shared" ref="E93:E107" si="0">SUM(C93:D93)</f>
        <v>45.97</v>
      </c>
      <c r="K93" s="162"/>
    </row>
    <row r="94" spans="1:11" x14ac:dyDescent="0.25">
      <c r="A94" s="2549" t="s">
        <v>536</v>
      </c>
      <c r="B94" s="2550"/>
      <c r="C94" s="211">
        <v>20</v>
      </c>
      <c r="D94" s="211">
        <v>79.63</v>
      </c>
      <c r="E94" s="34">
        <f t="shared" si="0"/>
        <v>99.63</v>
      </c>
      <c r="K94" s="162"/>
    </row>
    <row r="95" spans="1:11" x14ac:dyDescent="0.25">
      <c r="A95" s="2549" t="s">
        <v>490</v>
      </c>
      <c r="B95" s="2550"/>
      <c r="C95" s="211">
        <v>12.32</v>
      </c>
      <c r="D95" s="211">
        <v>3.58</v>
      </c>
      <c r="E95" s="34">
        <f t="shared" si="0"/>
        <v>15.9</v>
      </c>
      <c r="K95" s="162"/>
    </row>
    <row r="96" spans="1:11" x14ac:dyDescent="0.25">
      <c r="A96" s="2549" t="s">
        <v>8</v>
      </c>
      <c r="B96" s="2550"/>
      <c r="C96" s="211">
        <v>60.12</v>
      </c>
      <c r="D96" s="211">
        <v>14.79</v>
      </c>
      <c r="E96" s="34">
        <f t="shared" si="0"/>
        <v>74.91</v>
      </c>
      <c r="K96" s="162"/>
    </row>
    <row r="97" spans="1:11" x14ac:dyDescent="0.25">
      <c r="A97" s="2549" t="s">
        <v>7</v>
      </c>
      <c r="B97" s="2550"/>
      <c r="C97" s="211">
        <v>14.03</v>
      </c>
      <c r="D97" s="211">
        <v>73.97</v>
      </c>
      <c r="E97" s="34">
        <f t="shared" si="0"/>
        <v>88</v>
      </c>
      <c r="K97" s="162"/>
    </row>
    <row r="98" spans="1:11" x14ac:dyDescent="0.25">
      <c r="A98" s="2549" t="s">
        <v>50</v>
      </c>
      <c r="B98" s="2550"/>
      <c r="C98" s="211"/>
      <c r="D98" s="211"/>
      <c r="E98" s="34">
        <f t="shared" si="0"/>
        <v>0</v>
      </c>
      <c r="K98" s="162"/>
    </row>
    <row r="99" spans="1:11" x14ac:dyDescent="0.25">
      <c r="A99" s="2549" t="s">
        <v>11</v>
      </c>
      <c r="B99" s="2550"/>
      <c r="C99" s="211">
        <v>12.4</v>
      </c>
      <c r="D99" s="211">
        <v>12.68</v>
      </c>
      <c r="E99" s="34">
        <f t="shared" si="0"/>
        <v>25.08</v>
      </c>
      <c r="K99" s="162"/>
    </row>
    <row r="100" spans="1:11" ht="15.75" thickBot="1" x14ac:dyDescent="0.3">
      <c r="A100" s="2549" t="s">
        <v>491</v>
      </c>
      <c r="B100" s="2550"/>
      <c r="C100" s="211">
        <v>4.32</v>
      </c>
      <c r="D100" s="211">
        <v>11.68</v>
      </c>
      <c r="E100" s="34">
        <f t="shared" si="0"/>
        <v>16</v>
      </c>
      <c r="K100" s="162"/>
    </row>
    <row r="101" spans="1:11" ht="15.75" thickBot="1" x14ac:dyDescent="0.3">
      <c r="A101" s="2549" t="s">
        <v>15</v>
      </c>
      <c r="B101" s="2550"/>
      <c r="C101" s="211">
        <v>20.52</v>
      </c>
      <c r="D101" s="211">
        <v>30.34</v>
      </c>
      <c r="E101" s="34">
        <f t="shared" si="0"/>
        <v>50.86</v>
      </c>
      <c r="G101" s="350" t="s">
        <v>62</v>
      </c>
      <c r="H101" s="1736"/>
      <c r="I101" s="349" t="s">
        <v>100</v>
      </c>
      <c r="J101" s="348" t="s">
        <v>49</v>
      </c>
      <c r="K101" s="162"/>
    </row>
    <row r="102" spans="1:11" x14ac:dyDescent="0.25">
      <c r="A102" s="2549" t="s">
        <v>13</v>
      </c>
      <c r="B102" s="2550"/>
      <c r="C102" s="211"/>
      <c r="D102" s="211"/>
      <c r="E102" s="34">
        <f t="shared" si="0"/>
        <v>0</v>
      </c>
      <c r="G102" s="2486" t="s">
        <v>719</v>
      </c>
      <c r="H102" s="2488"/>
      <c r="I102" s="213">
        <v>76.010000000000005</v>
      </c>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76.010000000000005</v>
      </c>
      <c r="D107" s="1622">
        <f>J107</f>
        <v>0</v>
      </c>
      <c r="E107" s="34">
        <f t="shared" si="0"/>
        <v>76.010000000000005</v>
      </c>
      <c r="G107" s="438" t="s">
        <v>101</v>
      </c>
      <c r="H107" s="553"/>
      <c r="I107" s="54">
        <f>SUM(I102:I106)</f>
        <v>76.010000000000005</v>
      </c>
      <c r="J107" s="257">
        <f>SUM(J102:J106)</f>
        <v>0</v>
      </c>
      <c r="K107" s="162"/>
    </row>
    <row r="108" spans="1:11" ht="15.75" thickBot="1" x14ac:dyDescent="0.3">
      <c r="A108" s="2553" t="s">
        <v>66</v>
      </c>
      <c r="B108" s="2554"/>
      <c r="C108" s="960">
        <f>SUM(C93:C107)</f>
        <v>250.42000000000002</v>
      </c>
      <c r="D108" s="960">
        <f>SUM(D93:D107)</f>
        <v>241.94</v>
      </c>
      <c r="E108" s="960">
        <f>SUM(E93:E107)</f>
        <v>492.35999999999996</v>
      </c>
    </row>
    <row r="109" spans="1:11" ht="8.1" customHeight="1" thickBot="1" x14ac:dyDescent="0.3">
      <c r="K109" s="162"/>
    </row>
    <row r="110" spans="1:11" ht="15.75" thickBot="1" x14ac:dyDescent="0.3">
      <c r="A110" s="346" t="s">
        <v>91</v>
      </c>
      <c r="B110" s="527"/>
      <c r="C110" s="344">
        <f>C108</f>
        <v>250.42000000000002</v>
      </c>
      <c r="K110" s="162"/>
    </row>
    <row r="111" spans="1:11" ht="15.75" thickBot="1" x14ac:dyDescent="0.3">
      <c r="A111" s="345" t="s">
        <v>90</v>
      </c>
      <c r="B111" s="75"/>
      <c r="C111" s="75"/>
      <c r="D111" s="344">
        <f>D108</f>
        <v>241.94</v>
      </c>
      <c r="E111" s="2555" t="s">
        <v>537</v>
      </c>
      <c r="F111" s="2556"/>
      <c r="G111" s="2556"/>
      <c r="H111" s="2556"/>
      <c r="I111" s="2556"/>
      <c r="J111" s="2556"/>
      <c r="K111" s="2556"/>
    </row>
    <row r="112" spans="1:11" ht="15.75" thickBot="1" x14ac:dyDescent="0.3">
      <c r="A112" s="342" t="s">
        <v>217</v>
      </c>
      <c r="B112" s="341"/>
      <c r="C112" s="341"/>
      <c r="D112" s="341"/>
      <c r="E112" s="219">
        <f>E108</f>
        <v>492.35999999999996</v>
      </c>
      <c r="G112" s="2557"/>
      <c r="H112" s="2509"/>
      <c r="I112" s="2509"/>
      <c r="J112" s="2509"/>
      <c r="K112" s="162"/>
    </row>
    <row r="113" spans="1:21" ht="8.1" customHeight="1" thickBot="1" x14ac:dyDescent="0.3">
      <c r="K113" s="162"/>
    </row>
    <row r="114" spans="1:21" ht="15.75" thickBot="1" x14ac:dyDescent="0.3">
      <c r="A114" s="2543" t="s">
        <v>764</v>
      </c>
      <c r="B114" s="2544"/>
      <c r="C114" s="2544"/>
      <c r="D114" s="2544"/>
      <c r="E114" s="2544"/>
      <c r="F114" s="2544"/>
      <c r="G114" s="2544"/>
      <c r="H114" s="2544"/>
      <c r="I114" s="2544"/>
      <c r="J114" s="2545"/>
      <c r="K114" s="156">
        <f>K88+C110</f>
        <v>250.42000000000002</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756"/>
      <c r="G117" s="161"/>
      <c r="H117" s="161"/>
      <c r="K117" s="162"/>
    </row>
    <row r="118" spans="1:21" ht="15.75" thickBot="1" x14ac:dyDescent="0.3">
      <c r="C118" s="11"/>
      <c r="D118" s="11"/>
      <c r="E118" s="1756"/>
      <c r="K118" s="162" t="s">
        <v>143</v>
      </c>
    </row>
    <row r="119" spans="1:21" ht="18" customHeight="1" thickBot="1" x14ac:dyDescent="0.3">
      <c r="A119" s="2546" t="s">
        <v>191</v>
      </c>
      <c r="B119" s="2547"/>
      <c r="C119" s="2547"/>
      <c r="D119" s="2547"/>
      <c r="E119" s="2547"/>
      <c r="F119" s="2547"/>
      <c r="G119" s="2547"/>
      <c r="H119" s="2547"/>
      <c r="I119" s="2547"/>
      <c r="J119" s="2548"/>
      <c r="K119" s="222">
        <f>K114</f>
        <v>250.42000000000002</v>
      </c>
    </row>
    <row r="120" spans="1:21" ht="8.1" customHeight="1" x14ac:dyDescent="0.25">
      <c r="D120" s="10"/>
      <c r="E120" s="1756"/>
      <c r="I120" s="86"/>
      <c r="K120" s="162"/>
    </row>
    <row r="121" spans="1:21" ht="15" customHeight="1" x14ac:dyDescent="0.25">
      <c r="A121" s="258" t="s">
        <v>265</v>
      </c>
      <c r="B121" s="258"/>
      <c r="D121" s="10"/>
      <c r="E121" s="1756"/>
      <c r="I121" s="86"/>
      <c r="K121" s="162"/>
    </row>
    <row r="122" spans="1:21" ht="15" customHeight="1" x14ac:dyDescent="0.25">
      <c r="A122" s="258"/>
      <c r="B122" s="258"/>
      <c r="D122" s="10"/>
      <c r="E122" s="1756"/>
      <c r="I122" s="86"/>
      <c r="K122" s="162"/>
    </row>
    <row r="123" spans="1:21" ht="15" customHeight="1" x14ac:dyDescent="0.25">
      <c r="A123" s="448" t="s">
        <v>650</v>
      </c>
      <c r="B123" s="448"/>
      <c r="D123" s="10"/>
      <c r="E123" s="1756"/>
      <c r="I123" s="86"/>
      <c r="K123" s="162"/>
    </row>
    <row r="124" spans="1:21" ht="5.0999999999999996" customHeight="1" thickBot="1" x14ac:dyDescent="0.3">
      <c r="K124" s="162"/>
    </row>
    <row r="125" spans="1:21" ht="15" customHeight="1" thickBot="1" x14ac:dyDescent="0.3">
      <c r="A125" s="2506" t="s">
        <v>19</v>
      </c>
      <c r="B125" s="2508"/>
      <c r="C125" s="1755" t="s">
        <v>106</v>
      </c>
      <c r="D125" s="73" t="s">
        <v>71</v>
      </c>
      <c r="E125" s="73" t="s">
        <v>81</v>
      </c>
      <c r="G125" s="2495" t="s">
        <v>300</v>
      </c>
      <c r="H125" s="2495"/>
      <c r="I125" s="2495"/>
      <c r="J125" s="2495"/>
      <c r="K125" s="2495"/>
    </row>
    <row r="126" spans="1:21" ht="15" customHeight="1" x14ac:dyDescent="0.25">
      <c r="A126" s="2510" t="s">
        <v>110</v>
      </c>
      <c r="B126" s="2512"/>
      <c r="C126" s="125" t="s">
        <v>21</v>
      </c>
      <c r="D126" s="223">
        <v>10</v>
      </c>
      <c r="E126" s="224" t="s">
        <v>876</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876</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t="s">
        <v>877</v>
      </c>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878</v>
      </c>
      <c r="G136" s="2531" t="s">
        <v>540</v>
      </c>
      <c r="H136" s="2531"/>
      <c r="I136" s="2531"/>
      <c r="J136" s="2531"/>
      <c r="K136" s="2531"/>
    </row>
    <row r="137" spans="1:11" ht="15" customHeight="1" x14ac:dyDescent="0.25">
      <c r="A137" s="1011" t="s">
        <v>552</v>
      </c>
      <c r="B137" s="1012" t="s">
        <v>553</v>
      </c>
      <c r="C137" s="1010" t="s">
        <v>29</v>
      </c>
      <c r="D137" s="227">
        <v>11.95</v>
      </c>
      <c r="E137" s="229" t="s">
        <v>879</v>
      </c>
      <c r="G137" s="2531" t="s">
        <v>540</v>
      </c>
      <c r="H137" s="2531"/>
      <c r="I137" s="2531"/>
      <c r="J137" s="2531"/>
      <c r="K137" s="2531"/>
    </row>
    <row r="138" spans="1:11" ht="15" customHeight="1" x14ac:dyDescent="0.25">
      <c r="A138" s="1002"/>
      <c r="B138" s="80" t="s">
        <v>224</v>
      </c>
      <c r="C138" s="80" t="s">
        <v>550</v>
      </c>
      <c r="D138" s="227">
        <v>15.9</v>
      </c>
      <c r="E138" s="229" t="s">
        <v>848</v>
      </c>
      <c r="G138" s="2531" t="s">
        <v>540</v>
      </c>
      <c r="H138" s="2531"/>
      <c r="I138" s="2531"/>
      <c r="J138" s="2531"/>
      <c r="K138" s="2531"/>
    </row>
    <row r="139" spans="1:11" ht="15" customHeight="1" x14ac:dyDescent="0.25">
      <c r="A139" s="1002"/>
      <c r="B139" s="80" t="s">
        <v>224</v>
      </c>
      <c r="C139" s="102" t="s">
        <v>373</v>
      </c>
      <c r="D139" s="227">
        <v>26.5</v>
      </c>
      <c r="E139" s="229" t="s">
        <v>880</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744"/>
      <c r="B148" s="1757" t="s">
        <v>1</v>
      </c>
      <c r="C148" s="1003" t="s">
        <v>541</v>
      </c>
      <c r="D148" s="1005"/>
      <c r="E148" s="231"/>
      <c r="G148" s="2526"/>
      <c r="H148" s="2526"/>
      <c r="I148" s="2526"/>
      <c r="J148" s="2526"/>
      <c r="K148" s="2526"/>
    </row>
    <row r="149" spans="1:14" ht="15" customHeight="1" x14ac:dyDescent="0.25">
      <c r="A149" s="2532" t="s">
        <v>119</v>
      </c>
      <c r="B149" s="2533"/>
      <c r="C149" s="1729"/>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753" t="s">
        <v>120</v>
      </c>
      <c r="B158" s="1754"/>
      <c r="C158" s="1751"/>
      <c r="D158" s="33">
        <f>SUM(D126:D157)</f>
        <v>92.29</v>
      </c>
      <c r="E158" s="1752"/>
      <c r="G158" s="594" t="s">
        <v>281</v>
      </c>
      <c r="H158" s="593" t="s">
        <v>277</v>
      </c>
      <c r="I158" s="593" t="s">
        <v>278</v>
      </c>
      <c r="K158" s="162"/>
      <c r="L158" s="10"/>
    </row>
    <row r="159" spans="1:14" ht="15" customHeight="1" thickBot="1" x14ac:dyDescent="0.3">
      <c r="G159" s="1760"/>
      <c r="H159" s="606">
        <v>92.29</v>
      </c>
      <c r="I159" s="592">
        <f>D158-H159</f>
        <v>0</v>
      </c>
      <c r="K159" s="162"/>
      <c r="M159" s="33">
        <f>(K119-H159)</f>
        <v>158.13</v>
      </c>
      <c r="N159" s="325" t="s">
        <v>276</v>
      </c>
    </row>
    <row r="160" spans="1:14" ht="15" customHeight="1" thickBot="1" x14ac:dyDescent="0.3">
      <c r="A160" s="1737" t="s">
        <v>246</v>
      </c>
      <c r="B160" s="1737"/>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725.61</v>
      </c>
      <c r="E162" s="457">
        <f>C162-D162</f>
        <v>209.39</v>
      </c>
      <c r="G162" s="1743" t="s">
        <v>242</v>
      </c>
      <c r="H162" s="1743"/>
      <c r="J162" s="10"/>
      <c r="K162" s="162"/>
    </row>
    <row r="163" spans="1:16" ht="15" customHeight="1" thickBot="1" x14ac:dyDescent="0.3">
      <c r="A163" s="1734" t="s">
        <v>279</v>
      </c>
      <c r="D163" s="33">
        <f>D162-I159</f>
        <v>725.61</v>
      </c>
      <c r="E163" s="33">
        <f>C162-D163</f>
        <v>209.39</v>
      </c>
      <c r="G163" s="1760" t="s">
        <v>287</v>
      </c>
      <c r="K163" s="162"/>
      <c r="M163" s="1743" t="s">
        <v>741</v>
      </c>
    </row>
    <row r="164" spans="1:16" ht="15" customHeight="1" thickBot="1" x14ac:dyDescent="0.3">
      <c r="A164" s="596" t="s">
        <v>280</v>
      </c>
      <c r="B164" s="1762"/>
      <c r="C164" s="484"/>
      <c r="D164" s="431">
        <f>IF((N164)&lt;(E163),N164,E163)</f>
        <v>107.39</v>
      </c>
      <c r="E164" s="483" t="s">
        <v>239</v>
      </c>
      <c r="G164" s="1733" t="s">
        <v>738</v>
      </c>
      <c r="H164" s="2509" t="s">
        <v>282</v>
      </c>
      <c r="I164" s="2509"/>
      <c r="J164" s="1760"/>
      <c r="M164" s="1733" t="s">
        <v>738</v>
      </c>
      <c r="N164" s="607">
        <v>107.39</v>
      </c>
    </row>
    <row r="165" spans="1:16" ht="15" customHeight="1" thickBot="1" x14ac:dyDescent="0.3">
      <c r="A165" s="461" t="s">
        <v>247</v>
      </c>
      <c r="B165" s="461"/>
      <c r="C165" s="460">
        <f>C162</f>
        <v>935</v>
      </c>
      <c r="D165" s="456">
        <f>D163+D164</f>
        <v>833</v>
      </c>
      <c r="E165" s="457">
        <f>+C162-D165</f>
        <v>102</v>
      </c>
      <c r="G165" s="1760" t="s">
        <v>704</v>
      </c>
      <c r="H165" s="1760"/>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731"/>
      <c r="F170" s="1731"/>
      <c r="G170" s="1731"/>
      <c r="H170" s="1731"/>
      <c r="I170" s="1731"/>
      <c r="J170" s="33">
        <f>M159-D164</f>
        <v>50.739999999999995</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758"/>
      <c r="C176" s="1731"/>
      <c r="D176" s="1731"/>
      <c r="E176" s="1731"/>
      <c r="F176" s="1731"/>
      <c r="G176" s="1731"/>
      <c r="H176" s="1731"/>
      <c r="I176" s="323"/>
      <c r="J176" s="33">
        <f>J170</f>
        <v>50.739999999999995</v>
      </c>
      <c r="K176" s="162" t="s">
        <v>146</v>
      </c>
    </row>
    <row r="177" spans="1:16" ht="15" customHeight="1" x14ac:dyDescent="0.25">
      <c r="J177" s="10"/>
      <c r="K177" s="162"/>
    </row>
    <row r="178" spans="1:16" ht="15" customHeight="1" x14ac:dyDescent="0.25">
      <c r="J178" s="10"/>
      <c r="K178" s="162"/>
    </row>
    <row r="179" spans="1:16" ht="15" customHeight="1" thickBot="1" x14ac:dyDescent="0.3">
      <c r="A179" s="1737" t="s">
        <v>651</v>
      </c>
      <c r="J179" s="10"/>
      <c r="K179" s="162"/>
    </row>
    <row r="180" spans="1:16" ht="15" customHeight="1" thickBot="1" x14ac:dyDescent="0.3">
      <c r="A180" s="1750" t="s">
        <v>88</v>
      </c>
      <c r="B180" s="1751"/>
      <c r="C180" s="70" t="s">
        <v>80</v>
      </c>
      <c r="D180" s="92" t="s">
        <v>71</v>
      </c>
      <c r="E180" s="71" t="s">
        <v>81</v>
      </c>
      <c r="K180" s="162"/>
    </row>
    <row r="181" spans="1:16" ht="15" customHeight="1" x14ac:dyDescent="0.25">
      <c r="A181" s="2520" t="s">
        <v>893</v>
      </c>
      <c r="B181" s="2521"/>
      <c r="C181" s="1538" t="s">
        <v>883</v>
      </c>
      <c r="D181" s="233">
        <v>220</v>
      </c>
      <c r="E181" s="231" t="s">
        <v>884</v>
      </c>
      <c r="G181" s="151" t="s">
        <v>124</v>
      </c>
      <c r="H181" s="151"/>
      <c r="K181" s="162"/>
    </row>
    <row r="182" spans="1:16" ht="15" customHeight="1" x14ac:dyDescent="0.25">
      <c r="A182" s="2522" t="s">
        <v>893</v>
      </c>
      <c r="B182" s="2523"/>
      <c r="C182" s="1538" t="s">
        <v>885</v>
      </c>
      <c r="D182" s="233">
        <v>30</v>
      </c>
      <c r="E182" s="231" t="s">
        <v>886</v>
      </c>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750" t="s">
        <v>89</v>
      </c>
      <c r="B187" s="1751"/>
      <c r="C187" s="1751"/>
      <c r="D187" s="33">
        <f>SUM(D181:D186)</f>
        <v>250</v>
      </c>
      <c r="E187" s="1752"/>
      <c r="G187" s="594" t="s">
        <v>281</v>
      </c>
      <c r="H187" s="593" t="s">
        <v>277</v>
      </c>
      <c r="I187" s="593" t="s">
        <v>278</v>
      </c>
      <c r="K187" s="162"/>
      <c r="L187" s="10"/>
    </row>
    <row r="188" spans="1:16" ht="15" customHeight="1" thickBot="1" x14ac:dyDescent="0.3">
      <c r="G188" s="1760"/>
      <c r="H188" s="606">
        <v>0</v>
      </c>
      <c r="I188" s="592">
        <f>D187-H188</f>
        <v>250</v>
      </c>
      <c r="K188" s="162"/>
      <c r="M188" s="33">
        <f>(J176-H188)</f>
        <v>50.739999999999995</v>
      </c>
      <c r="N188" s="325" t="s">
        <v>276</v>
      </c>
    </row>
    <row r="189" spans="1:16" ht="15" customHeight="1" thickBot="1" x14ac:dyDescent="0.3">
      <c r="A189" s="1737" t="s">
        <v>285</v>
      </c>
      <c r="B189" s="1737"/>
      <c r="J189" s="10"/>
      <c r="K189" s="162"/>
    </row>
    <row r="190" spans="1:16" ht="15" customHeight="1" thickBot="1" x14ac:dyDescent="0.3">
      <c r="A190" s="462" t="s">
        <v>123</v>
      </c>
      <c r="B190" s="462"/>
      <c r="C190" s="463" t="s">
        <v>245</v>
      </c>
      <c r="D190" s="463" t="s">
        <v>47</v>
      </c>
      <c r="E190" s="463" t="s">
        <v>243</v>
      </c>
      <c r="H190" s="51"/>
      <c r="I190" s="10"/>
      <c r="J190" s="1760"/>
      <c r="K190" s="162"/>
      <c r="P190" s="1733" t="s">
        <v>83</v>
      </c>
    </row>
    <row r="191" spans="1:16" ht="15" customHeight="1" thickBot="1" x14ac:dyDescent="0.3">
      <c r="A191" s="464" t="s">
        <v>248</v>
      </c>
      <c r="B191" s="539"/>
      <c r="C191" s="465">
        <f>C81</f>
        <v>700</v>
      </c>
      <c r="D191" s="469">
        <f>D81</f>
        <v>235.98</v>
      </c>
      <c r="E191" s="308">
        <f>C191-D191</f>
        <v>464.02</v>
      </c>
      <c r="G191" s="1743" t="s">
        <v>257</v>
      </c>
      <c r="H191" s="1743"/>
      <c r="J191" s="10"/>
      <c r="K191" s="162"/>
    </row>
    <row r="192" spans="1:16" ht="15" customHeight="1" thickBot="1" x14ac:dyDescent="0.3">
      <c r="A192" s="586" t="s">
        <v>274</v>
      </c>
      <c r="B192" s="587"/>
      <c r="C192" s="588"/>
      <c r="D192" s="33">
        <f>D191-I188</f>
        <v>-14.02000000000001</v>
      </c>
      <c r="E192" s="33">
        <f>E191+I188</f>
        <v>714.02</v>
      </c>
      <c r="G192" s="1760" t="s">
        <v>287</v>
      </c>
      <c r="M192" s="1743" t="s">
        <v>737</v>
      </c>
    </row>
    <row r="193" spans="1:14" ht="15" customHeight="1" thickBot="1" x14ac:dyDescent="0.3">
      <c r="A193" s="596" t="s">
        <v>280</v>
      </c>
      <c r="B193" s="1761"/>
      <c r="C193" s="589"/>
      <c r="D193" s="431">
        <f>N193</f>
        <v>14.02</v>
      </c>
      <c r="E193" s="450" t="s">
        <v>256</v>
      </c>
      <c r="G193" s="1733" t="s">
        <v>738</v>
      </c>
      <c r="H193" s="2509" t="s">
        <v>282</v>
      </c>
      <c r="I193" s="2509"/>
      <c r="J193" s="1760"/>
      <c r="K193" s="162"/>
      <c r="L193" s="10"/>
      <c r="M193" s="1733" t="s">
        <v>736</v>
      </c>
      <c r="N193" s="607">
        <v>14.02</v>
      </c>
    </row>
    <row r="194" spans="1:14" ht="15" customHeight="1" thickBot="1" x14ac:dyDescent="0.3">
      <c r="A194" s="467" t="s">
        <v>231</v>
      </c>
      <c r="B194" s="467"/>
      <c r="C194" s="466">
        <f>C191</f>
        <v>700</v>
      </c>
      <c r="D194" s="466">
        <f>D192+D193</f>
        <v>0</v>
      </c>
      <c r="E194" s="466">
        <f>C194-D194</f>
        <v>700</v>
      </c>
      <c r="G194" s="1760" t="s">
        <v>703</v>
      </c>
      <c r="H194" s="1743"/>
      <c r="J194" s="1760"/>
    </row>
    <row r="195" spans="1:14" ht="15" customHeight="1" x14ac:dyDescent="0.25"/>
    <row r="196" spans="1:14" ht="15" customHeight="1" thickBot="1" x14ac:dyDescent="0.3">
      <c r="G196" s="1743"/>
      <c r="H196" s="1743"/>
      <c r="J196" s="10"/>
      <c r="K196" s="162"/>
    </row>
    <row r="197" spans="1:14" ht="15" customHeight="1" thickBot="1" x14ac:dyDescent="0.3">
      <c r="A197" s="324" t="s">
        <v>92</v>
      </c>
      <c r="B197" s="329"/>
      <c r="C197" s="1731"/>
      <c r="D197" s="1731"/>
      <c r="E197" s="1731"/>
      <c r="F197" s="1731"/>
      <c r="G197" s="1731"/>
      <c r="H197" s="1731"/>
      <c r="I197" s="323"/>
      <c r="J197" s="33">
        <f>M188-D193</f>
        <v>36.72</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737" t="s">
        <v>652</v>
      </c>
      <c r="K201" s="162"/>
    </row>
    <row r="202" spans="1:14" ht="15" customHeight="1" thickBot="1" x14ac:dyDescent="0.3">
      <c r="A202" s="136" t="s">
        <v>111</v>
      </c>
      <c r="B202" s="540"/>
      <c r="C202" s="1751"/>
      <c r="D202" s="147" t="s">
        <v>17</v>
      </c>
      <c r="K202" s="162"/>
    </row>
    <row r="203" spans="1:14" ht="15" customHeight="1" x14ac:dyDescent="0.25">
      <c r="A203" s="2510" t="s">
        <v>0</v>
      </c>
      <c r="B203" s="2511"/>
      <c r="C203" s="2512"/>
      <c r="D203" s="396">
        <v>17.82</v>
      </c>
      <c r="G203" s="151" t="s">
        <v>125</v>
      </c>
      <c r="H203" s="151"/>
      <c r="K203" s="162"/>
    </row>
    <row r="204" spans="1:14" ht="15" customHeight="1" x14ac:dyDescent="0.25">
      <c r="A204" s="2513" t="s">
        <v>1</v>
      </c>
      <c r="B204" s="2514"/>
      <c r="C204" s="2515"/>
      <c r="D204" s="212">
        <v>18.899999999999999</v>
      </c>
      <c r="K204" s="162"/>
    </row>
    <row r="205" spans="1:14" ht="15" customHeight="1" thickBot="1" x14ac:dyDescent="0.3">
      <c r="A205" s="2516" t="s">
        <v>74</v>
      </c>
      <c r="B205" s="2517"/>
      <c r="C205" s="2518"/>
      <c r="D205" s="470" t="s">
        <v>83</v>
      </c>
      <c r="G205" s="1743"/>
      <c r="H205" s="1743"/>
      <c r="J205" s="10"/>
      <c r="N205" s="162"/>
    </row>
    <row r="206" spans="1:14" ht="15" customHeight="1" thickBot="1" x14ac:dyDescent="0.3">
      <c r="A206" s="1753" t="s">
        <v>121</v>
      </c>
      <c r="B206" s="1754"/>
      <c r="C206" s="1751"/>
      <c r="D206" s="33">
        <f>SUM(D203:D205)</f>
        <v>36.72</v>
      </c>
      <c r="E206" s="1760" t="s">
        <v>293</v>
      </c>
    </row>
    <row r="207" spans="1:14" ht="15" customHeight="1" x14ac:dyDescent="0.25">
      <c r="K207" s="162"/>
    </row>
    <row r="208" spans="1:14" ht="15" customHeight="1" thickBot="1" x14ac:dyDescent="0.3">
      <c r="A208" s="1737" t="s">
        <v>289</v>
      </c>
      <c r="B208" s="1737"/>
      <c r="K208" s="162"/>
    </row>
    <row r="209" spans="1:16" ht="15" customHeight="1" thickBot="1" x14ac:dyDescent="0.3">
      <c r="A209" s="1132" t="s">
        <v>114</v>
      </c>
      <c r="B209" s="1132"/>
      <c r="C209" s="472" t="s">
        <v>245</v>
      </c>
      <c r="D209" s="472" t="s">
        <v>47</v>
      </c>
      <c r="E209" s="472" t="s">
        <v>243</v>
      </c>
      <c r="K209" s="162"/>
      <c r="P209" s="1733" t="s">
        <v>83</v>
      </c>
    </row>
    <row r="210" spans="1:16" ht="15" customHeight="1" thickBot="1" x14ac:dyDescent="0.3">
      <c r="A210" s="1132" t="s">
        <v>248</v>
      </c>
      <c r="B210" s="1132"/>
      <c r="C210" s="432">
        <f>C82</f>
        <v>250</v>
      </c>
      <c r="D210" s="432">
        <f>D82</f>
        <v>0</v>
      </c>
      <c r="E210" s="432">
        <f>C210-D210</f>
        <v>250</v>
      </c>
      <c r="G210" s="1743" t="s">
        <v>257</v>
      </c>
      <c r="H210" s="1743"/>
      <c r="K210" s="162"/>
    </row>
    <row r="211" spans="1:16" ht="15" customHeight="1" thickBot="1" x14ac:dyDescent="0.3">
      <c r="A211" s="486" t="s">
        <v>273</v>
      </c>
      <c r="B211" s="544"/>
      <c r="C211" s="479"/>
      <c r="D211" s="432">
        <f>D210-D206</f>
        <v>-36.72</v>
      </c>
      <c r="E211" s="432">
        <f>E210+D206</f>
        <v>286.72000000000003</v>
      </c>
      <c r="G211" s="1760" t="s">
        <v>290</v>
      </c>
      <c r="M211" s="1743" t="s">
        <v>739</v>
      </c>
    </row>
    <row r="212" spans="1:16" ht="15" customHeight="1" thickBot="1" x14ac:dyDescent="0.3">
      <c r="A212" s="596" t="s">
        <v>280</v>
      </c>
      <c r="B212" s="1762"/>
      <c r="C212" s="1732"/>
      <c r="D212" s="431">
        <f>IF((N212)&lt;(E210+E211),N212,(E210+E211))</f>
        <v>36.72</v>
      </c>
      <c r="E212" s="450" t="s">
        <v>256</v>
      </c>
      <c r="G212" s="1733" t="s">
        <v>738</v>
      </c>
      <c r="H212" s="2509" t="s">
        <v>282</v>
      </c>
      <c r="I212" s="2509"/>
      <c r="J212" s="1760"/>
      <c r="K212" s="162"/>
      <c r="M212" s="1734" t="s">
        <v>738</v>
      </c>
      <c r="N212" s="607">
        <v>36.72</v>
      </c>
    </row>
    <row r="213" spans="1:16" ht="15" customHeight="1" thickBot="1" x14ac:dyDescent="0.3">
      <c r="A213" s="473" t="s">
        <v>250</v>
      </c>
      <c r="B213" s="545"/>
      <c r="C213" s="432">
        <f>C210</f>
        <v>250</v>
      </c>
      <c r="D213" s="432">
        <f>D211+D212</f>
        <v>0</v>
      </c>
      <c r="E213" s="432">
        <f>C213-D213</f>
        <v>250</v>
      </c>
      <c r="G213" s="1743" t="s">
        <v>292</v>
      </c>
      <c r="H213" s="1743"/>
    </row>
    <row r="214" spans="1:16" ht="15" customHeight="1" x14ac:dyDescent="0.25"/>
    <row r="215" spans="1:16" ht="15" customHeight="1" thickBot="1" x14ac:dyDescent="0.3">
      <c r="G215" s="1743"/>
      <c r="H215" s="1743"/>
      <c r="J215" s="10"/>
      <c r="K215" s="162"/>
    </row>
    <row r="216" spans="1:16" ht="15" customHeight="1" thickBot="1" x14ac:dyDescent="0.3">
      <c r="A216" s="324" t="s">
        <v>251</v>
      </c>
      <c r="B216" s="329"/>
      <c r="C216" s="1731"/>
      <c r="D216" s="1731"/>
      <c r="E216" s="1731"/>
      <c r="F216" s="1731"/>
      <c r="G216" s="1731"/>
      <c r="H216" s="1731"/>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731"/>
      <c r="D222" s="1731"/>
      <c r="E222" s="1731"/>
      <c r="F222" s="1731"/>
      <c r="G222" s="1731"/>
      <c r="H222" s="1731"/>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737" t="s">
        <v>264</v>
      </c>
      <c r="B226" s="1737"/>
      <c r="D226" s="10"/>
    </row>
    <row r="227" spans="1:14" ht="15" customHeight="1" thickBot="1" x14ac:dyDescent="0.3">
      <c r="A227" s="1738" t="s">
        <v>234</v>
      </c>
      <c r="B227" s="1739"/>
      <c r="C227" s="1739"/>
      <c r="D227" s="437">
        <f>D84</f>
        <v>0</v>
      </c>
      <c r="E227" s="1743" t="s">
        <v>254</v>
      </c>
    </row>
    <row r="228" spans="1:14" ht="15" customHeight="1" thickBot="1" x14ac:dyDescent="0.3">
      <c r="A228" s="1750" t="s">
        <v>142</v>
      </c>
      <c r="B228" s="1751"/>
      <c r="C228" s="1751"/>
      <c r="D228" s="480" t="s">
        <v>17</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760" t="s">
        <v>740</v>
      </c>
      <c r="J233" s="10"/>
      <c r="M233" s="33">
        <f>J222-D233</f>
        <v>0</v>
      </c>
      <c r="N233" s="1734" t="s">
        <v>276</v>
      </c>
    </row>
    <row r="234" spans="1:14" ht="15" customHeight="1" thickBot="1" x14ac:dyDescent="0.3">
      <c r="A234" s="2506" t="s">
        <v>93</v>
      </c>
      <c r="B234" s="2507"/>
      <c r="C234" s="2508"/>
      <c r="D234" s="73"/>
      <c r="E234" s="73" t="s">
        <v>81</v>
      </c>
      <c r="G234" s="1743"/>
      <c r="H234" s="1743"/>
      <c r="I234" s="10"/>
      <c r="J234" s="10"/>
    </row>
    <row r="235" spans="1:14" ht="15" customHeight="1" x14ac:dyDescent="0.25">
      <c r="A235" s="2486"/>
      <c r="B235" s="2487"/>
      <c r="C235" s="2488"/>
      <c r="D235" s="233"/>
      <c r="E235" s="433"/>
      <c r="G235" s="1743"/>
      <c r="H235" s="1743"/>
      <c r="I235" s="10"/>
      <c r="J235" s="10"/>
    </row>
    <row r="236" spans="1:14" ht="15" customHeight="1" x14ac:dyDescent="0.25">
      <c r="A236" s="2489"/>
      <c r="B236" s="2490"/>
      <c r="C236" s="2491"/>
      <c r="D236" s="233"/>
      <c r="E236" s="433"/>
      <c r="G236" s="1743"/>
      <c r="H236" s="1743"/>
      <c r="I236" s="10"/>
      <c r="J236" s="10"/>
    </row>
    <row r="237" spans="1:14" ht="15" customHeight="1" x14ac:dyDescent="0.25">
      <c r="A237" s="2489"/>
      <c r="B237" s="2490"/>
      <c r="C237" s="2491"/>
      <c r="D237" s="211"/>
      <c r="E237" s="434"/>
      <c r="G237" s="1743"/>
      <c r="H237" s="1743"/>
      <c r="I237" s="10"/>
      <c r="J237" s="10"/>
    </row>
    <row r="238" spans="1:14" ht="15" customHeight="1" thickBot="1" x14ac:dyDescent="0.3">
      <c r="A238" s="2492"/>
      <c r="B238" s="2493"/>
      <c r="C238" s="2494"/>
      <c r="D238" s="235"/>
      <c r="E238" s="435"/>
      <c r="G238" s="1743"/>
      <c r="H238" s="1743"/>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743" t="s">
        <v>294</v>
      </c>
      <c r="I240" s="10"/>
      <c r="J240" s="10"/>
    </row>
    <row r="241" spans="1:16" ht="15" customHeight="1" thickBot="1" x14ac:dyDescent="0.3"/>
    <row r="242" spans="1:16" ht="15.95" customHeight="1" thickBot="1" x14ac:dyDescent="0.35">
      <c r="A242" s="1730" t="s">
        <v>560</v>
      </c>
      <c r="B242" s="1731"/>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760" t="s">
        <v>266</v>
      </c>
      <c r="G247" s="1743"/>
      <c r="H247" s="1743"/>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735" t="s">
        <v>95</v>
      </c>
      <c r="B249" s="1736"/>
      <c r="C249" s="1755"/>
      <c r="D249" s="73" t="s">
        <v>71</v>
      </c>
      <c r="E249" s="73" t="s">
        <v>81</v>
      </c>
      <c r="G249" s="1734" t="str">
        <f>IF((I248)&gt;(J242),O249,P249)</f>
        <v xml:space="preserve">  </v>
      </c>
      <c r="P249" s="1733"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750" t="s">
        <v>96</v>
      </c>
      <c r="B254" s="1751"/>
      <c r="C254" s="1751"/>
      <c r="D254" s="33">
        <f>SUM(D250:D253)</f>
        <v>0</v>
      </c>
      <c r="K254" s="162"/>
    </row>
    <row r="255" spans="1:16" ht="15.95" customHeight="1" thickBot="1" x14ac:dyDescent="0.35">
      <c r="A255" s="446" t="s">
        <v>130</v>
      </c>
      <c r="B255" s="547"/>
      <c r="C255" s="307"/>
      <c r="D255" s="447">
        <f>D247+D248-D254</f>
        <v>0</v>
      </c>
      <c r="E255" s="1743" t="s">
        <v>295</v>
      </c>
      <c r="G255" s="1760"/>
      <c r="H255" s="1760"/>
      <c r="K255" s="162"/>
    </row>
    <row r="256" spans="1:16" ht="15.95" customHeight="1" thickBot="1" x14ac:dyDescent="0.3">
      <c r="E256" s="1733"/>
      <c r="G256" s="1760"/>
      <c r="H256" s="1760"/>
      <c r="K256" s="162"/>
    </row>
    <row r="257" spans="1:11" ht="15.95" customHeight="1" thickBot="1" x14ac:dyDescent="0.3">
      <c r="A257" s="172" t="s">
        <v>260</v>
      </c>
      <c r="B257" s="173"/>
      <c r="C257" s="173"/>
      <c r="D257" s="202"/>
      <c r="E257" s="173"/>
      <c r="F257" s="173"/>
      <c r="G257" s="205"/>
      <c r="H257" s="205"/>
      <c r="I257" s="1731"/>
      <c r="J257" s="191">
        <f>J242-D248</f>
        <v>0</v>
      </c>
      <c r="K257" s="162"/>
    </row>
    <row r="258" spans="1:11" ht="15.95" customHeight="1" x14ac:dyDescent="0.25">
      <c r="A258" s="51" t="s">
        <v>163</v>
      </c>
      <c r="B258" s="51"/>
      <c r="C258" s="1759"/>
      <c r="D258" s="1756"/>
      <c r="E258" s="11"/>
      <c r="J258" s="10"/>
      <c r="K258" s="162"/>
    </row>
    <row r="259" spans="1:11" ht="15.95" customHeight="1" x14ac:dyDescent="0.25">
      <c r="E259" s="1733"/>
      <c r="G259" s="1760"/>
      <c r="H259" s="1760"/>
      <c r="K259" s="162"/>
    </row>
    <row r="260" spans="1:11" ht="15.95" customHeight="1" thickBot="1" x14ac:dyDescent="0.3">
      <c r="A260" s="258" t="s">
        <v>221</v>
      </c>
      <c r="B260" s="258"/>
      <c r="K260" s="162"/>
    </row>
    <row r="261" spans="1:11" ht="15.95" customHeight="1" thickBot="1" x14ac:dyDescent="0.3">
      <c r="A261" s="319" t="s">
        <v>213</v>
      </c>
      <c r="B261" s="318"/>
      <c r="C261" s="318"/>
      <c r="D261" s="33">
        <f>D83</f>
        <v>246.74</v>
      </c>
      <c r="E261" s="1734" t="s">
        <v>235</v>
      </c>
      <c r="G261" s="151" t="s">
        <v>232</v>
      </c>
      <c r="H261" s="151"/>
      <c r="K261" s="162"/>
    </row>
    <row r="262" spans="1:11" ht="15.95" customHeight="1" x14ac:dyDescent="0.25">
      <c r="A262" s="317" t="s">
        <v>112</v>
      </c>
      <c r="B262" s="548"/>
      <c r="C262" s="316"/>
      <c r="D262" s="58">
        <f>D206</f>
        <v>36.72</v>
      </c>
      <c r="E262" s="1734" t="s">
        <v>235</v>
      </c>
      <c r="G262" s="151" t="s">
        <v>151</v>
      </c>
      <c r="H262" s="151"/>
      <c r="K262" s="162"/>
    </row>
    <row r="263" spans="1:11" ht="15.95" customHeight="1" thickBot="1" x14ac:dyDescent="0.3">
      <c r="A263" s="315" t="s">
        <v>113</v>
      </c>
      <c r="B263" s="549"/>
      <c r="C263" s="314"/>
      <c r="D263" s="257">
        <f>D111</f>
        <v>241.94</v>
      </c>
      <c r="E263" s="1734" t="s">
        <v>235</v>
      </c>
      <c r="G263" s="151" t="s">
        <v>232</v>
      </c>
      <c r="H263" s="151"/>
      <c r="K263" s="162"/>
    </row>
    <row r="264" spans="1:11" ht="15.95" customHeight="1" thickBot="1" x14ac:dyDescent="0.3">
      <c r="A264" s="1735" t="s">
        <v>212</v>
      </c>
      <c r="B264" s="1736"/>
      <c r="C264" s="1755"/>
      <c r="D264" s="73" t="s">
        <v>71</v>
      </c>
      <c r="E264" s="73" t="s">
        <v>81</v>
      </c>
      <c r="K264" s="162"/>
    </row>
    <row r="265" spans="1:11" ht="15.95" customHeight="1" x14ac:dyDescent="0.25">
      <c r="A265" s="2486" t="s">
        <v>881</v>
      </c>
      <c r="B265" s="2487"/>
      <c r="C265" s="2488"/>
      <c r="D265" s="233">
        <v>200.76</v>
      </c>
      <c r="E265" s="433" t="s">
        <v>882</v>
      </c>
      <c r="K265" s="162"/>
    </row>
    <row r="266" spans="1:11" ht="15.95" customHeight="1" x14ac:dyDescent="0.25">
      <c r="A266" s="2489"/>
      <c r="B266" s="2490"/>
      <c r="C266" s="2491"/>
      <c r="D266" s="233"/>
      <c r="E266" s="433"/>
      <c r="K266" s="162"/>
    </row>
    <row r="267" spans="1:11" ht="15.95" customHeight="1" x14ac:dyDescent="0.25">
      <c r="A267" s="2489"/>
      <c r="B267" s="2490"/>
      <c r="C267" s="2491"/>
      <c r="D267" s="233"/>
      <c r="E267" s="433"/>
      <c r="K267" s="162"/>
    </row>
    <row r="268" spans="1:11" ht="15.95" customHeight="1" thickBot="1" x14ac:dyDescent="0.3">
      <c r="A268" s="2492"/>
      <c r="B268" s="2493"/>
      <c r="C268" s="2494"/>
      <c r="D268" s="442"/>
      <c r="E268" s="1766"/>
      <c r="K268" s="162"/>
    </row>
    <row r="269" spans="1:11" ht="15.95" customHeight="1" thickBot="1" x14ac:dyDescent="0.3">
      <c r="A269" s="444" t="s">
        <v>237</v>
      </c>
      <c r="B269" s="550"/>
      <c r="C269" s="313"/>
      <c r="D269" s="33">
        <f>SUM(D265:D268)</f>
        <v>200.76</v>
      </c>
      <c r="E269" s="1733"/>
      <c r="K269" s="162"/>
    </row>
    <row r="270" spans="1:11" ht="15.95" customHeight="1" thickBot="1" x14ac:dyDescent="0.35">
      <c r="A270" s="440" t="s">
        <v>236</v>
      </c>
      <c r="B270" s="551"/>
      <c r="C270" s="312"/>
      <c r="D270" s="445">
        <f>D261+D262+D263-D269</f>
        <v>324.6400000000001</v>
      </c>
      <c r="E270" s="1743" t="s">
        <v>298</v>
      </c>
      <c r="G270" s="1760"/>
      <c r="H270" s="1760"/>
      <c r="K270" s="162"/>
    </row>
    <row r="271" spans="1:11" ht="15.95" customHeight="1" thickBot="1" x14ac:dyDescent="0.3">
      <c r="E271" s="1733"/>
      <c r="G271" s="1760"/>
      <c r="H271" s="1760"/>
      <c r="K271" s="162"/>
    </row>
    <row r="272" spans="1:11" ht="15.95" customHeight="1" thickBot="1" x14ac:dyDescent="0.3">
      <c r="A272" s="322" t="s">
        <v>204</v>
      </c>
      <c r="B272" s="552"/>
      <c r="C272" s="1731"/>
      <c r="D272" s="1731"/>
      <c r="E272" s="1731"/>
      <c r="F272" s="1731"/>
      <c r="G272" s="1731"/>
      <c r="H272" s="1731"/>
      <c r="I272" s="1732"/>
      <c r="J272" s="381">
        <f>D158+D187+D239+D269+D254</f>
        <v>543.04999999999995</v>
      </c>
      <c r="K272" s="162"/>
    </row>
    <row r="273" spans="1:22" ht="15.95" customHeight="1" thickBot="1" x14ac:dyDescent="0.3">
      <c r="G273" s="151"/>
      <c r="H273" s="151"/>
      <c r="K273" s="162"/>
    </row>
    <row r="274" spans="1:22" ht="16.5" thickBot="1" x14ac:dyDescent="0.3">
      <c r="A274" s="322" t="s">
        <v>205</v>
      </c>
      <c r="B274" s="552"/>
      <c r="C274" s="1731"/>
      <c r="D274" s="1731"/>
      <c r="E274" s="1731"/>
      <c r="F274" s="1731"/>
      <c r="G274" s="1731"/>
      <c r="H274" s="1731"/>
      <c r="I274" s="1732"/>
      <c r="J274" s="383">
        <f>K75+E112-J272</f>
        <v>1157.6400000000001</v>
      </c>
      <c r="K274" s="302"/>
      <c r="L274" s="377"/>
      <c r="M274" s="1734" t="s">
        <v>202</v>
      </c>
      <c r="U274" s="382" t="s">
        <v>206</v>
      </c>
      <c r="V274" s="303" t="s">
        <v>83</v>
      </c>
    </row>
    <row r="308" spans="3:5" x14ac:dyDescent="0.25">
      <c r="C308" s="1756"/>
      <c r="D308" s="1756"/>
      <c r="E308" s="1756"/>
    </row>
    <row r="309" spans="3:5" x14ac:dyDescent="0.25">
      <c r="C309" s="1756"/>
      <c r="D309" s="1756"/>
      <c r="E309" s="1756"/>
    </row>
    <row r="310" spans="3:5" x14ac:dyDescent="0.25">
      <c r="C310" s="1756"/>
      <c r="D310" s="1756"/>
      <c r="E310" s="1756"/>
    </row>
    <row r="311" spans="3:5" x14ac:dyDescent="0.25">
      <c r="C311" s="1756"/>
      <c r="D311" s="1756"/>
      <c r="E311" s="1756"/>
    </row>
    <row r="312" spans="3:5" x14ac:dyDescent="0.25">
      <c r="C312" s="1756"/>
      <c r="D312" s="1756"/>
      <c r="E312" s="1756"/>
    </row>
    <row r="313" spans="3:5" x14ac:dyDescent="0.25">
      <c r="C313" s="1756"/>
      <c r="D313" s="1756"/>
      <c r="E313" s="1756"/>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96F4-5E59-4D80-B51A-2B852711A109}">
  <sheetPr>
    <pageSetUpPr fitToPage="1"/>
  </sheetPr>
  <dimension ref="A1:V313"/>
  <sheetViews>
    <sheetView topLeftCell="A3" zoomScaleNormal="100" workbookViewId="0">
      <selection activeCell="G150" sqref="G150:K150"/>
    </sheetView>
  </sheetViews>
  <sheetFormatPr defaultRowHeight="15" x14ac:dyDescent="0.25"/>
  <cols>
    <col min="1" max="5" width="10.7109375" style="1771" customWidth="1"/>
    <col min="6" max="6" width="0.85546875" style="1771" customWidth="1"/>
    <col min="7" max="11" width="10.7109375" style="1771" customWidth="1"/>
    <col min="12" max="12" width="5.7109375" style="1771" customWidth="1"/>
    <col min="13" max="16" width="10.7109375" style="1771" customWidth="1"/>
    <col min="17" max="16384" width="9.140625" style="1771"/>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MARCH</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43904</v>
      </c>
      <c r="E11" s="173"/>
      <c r="F11" s="173"/>
      <c r="G11" s="492"/>
      <c r="H11" s="492"/>
      <c r="I11" s="1779" t="s">
        <v>203</v>
      </c>
      <c r="J11" s="174">
        <f>K60</f>
        <v>1157.6400000000001</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1769"/>
      <c r="J13" s="174">
        <f>J11-E12</f>
        <v>1157.6400000000001</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97.29</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263.57</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360.86</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768"/>
      <c r="J27" s="191">
        <f>J13+E17-E25</f>
        <v>796.78000000000009</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793"/>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833</v>
      </c>
      <c r="E34" s="411">
        <f>D165</f>
        <v>735.71</v>
      </c>
      <c r="G34" s="613">
        <f>C34-E34</f>
        <v>199.28999999999996</v>
      </c>
      <c r="H34" s="614">
        <f>E34/C34</f>
        <v>0.78685561497326206</v>
      </c>
      <c r="I34" s="612" t="s">
        <v>909</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833</v>
      </c>
      <c r="E37" s="410">
        <f>SUM(E34:E36)</f>
        <v>735.71</v>
      </c>
      <c r="G37" s="43">
        <f>C37-E37</f>
        <v>1149.29</v>
      </c>
      <c r="H37" s="11"/>
      <c r="I37" s="612"/>
    </row>
    <row r="38" spans="1:11" ht="5.0999999999999996" customHeight="1" thickBot="1" x14ac:dyDescent="0.35">
      <c r="A38" s="1783"/>
      <c r="B38" s="1783"/>
      <c r="E38" s="1793"/>
      <c r="G38" s="151"/>
      <c r="H38" s="151"/>
    </row>
    <row r="39" spans="1:11" ht="15.75" thickBot="1" x14ac:dyDescent="0.3">
      <c r="A39" s="421" t="s">
        <v>82</v>
      </c>
      <c r="B39" s="517"/>
      <c r="C39" s="422"/>
      <c r="D39" s="418" t="s">
        <v>126</v>
      </c>
      <c r="E39" s="155" t="s">
        <v>127</v>
      </c>
    </row>
    <row r="40" spans="1:11" x14ac:dyDescent="0.25">
      <c r="A40" s="423" t="s">
        <v>214</v>
      </c>
      <c r="B40" s="518"/>
      <c r="C40" s="424"/>
      <c r="D40" s="419">
        <f>D83</f>
        <v>324.64</v>
      </c>
      <c r="E40" s="61">
        <f>D270</f>
        <v>61.069999999999993</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324.64</v>
      </c>
      <c r="E43" s="33">
        <f>SUM(E40:E42)</f>
        <v>61.069999999999993</v>
      </c>
      <c r="K43" s="183"/>
    </row>
    <row r="44" spans="1:11" ht="15.75" thickBot="1" x14ac:dyDescent="0.3">
      <c r="A44" s="1776"/>
      <c r="B44" s="1776"/>
      <c r="C44" s="10"/>
      <c r="D44" s="10"/>
      <c r="E44" s="11"/>
      <c r="K44" s="183"/>
    </row>
    <row r="45" spans="1:11" ht="16.5" thickBot="1" x14ac:dyDescent="0.3">
      <c r="A45" s="487" t="s">
        <v>131</v>
      </c>
      <c r="B45" s="522"/>
      <c r="C45" s="488"/>
      <c r="D45" s="1784"/>
      <c r="E45" s="1784"/>
      <c r="F45" s="490"/>
      <c r="G45" s="1785"/>
      <c r="H45" s="1785"/>
      <c r="I45" s="362" t="s">
        <v>200</v>
      </c>
      <c r="J45" s="361" t="s">
        <v>199</v>
      </c>
      <c r="K45" s="183"/>
    </row>
    <row r="46" spans="1:11" ht="15.75" thickBot="1" x14ac:dyDescent="0.3">
      <c r="A46" s="197"/>
      <c r="B46" s="197"/>
      <c r="C46" s="177"/>
      <c r="F46" s="177"/>
      <c r="G46" s="196"/>
      <c r="H46" s="196"/>
      <c r="I46" s="198">
        <f>C37+E43</f>
        <v>1946.07</v>
      </c>
      <c r="J46" s="199">
        <f>E37+E43</f>
        <v>796.78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769"/>
      <c r="J49" s="191">
        <f>J257</f>
        <v>0</v>
      </c>
      <c r="K49" s="203"/>
    </row>
    <row r="50" spans="1:14" x14ac:dyDescent="0.25">
      <c r="A50" s="51" t="s">
        <v>162</v>
      </c>
      <c r="B50" s="51"/>
      <c r="C50" s="1789"/>
      <c r="D50" s="1793"/>
      <c r="E50" s="11"/>
    </row>
    <row r="54" spans="1:14" ht="18.75" x14ac:dyDescent="0.3">
      <c r="E54" s="380" t="s">
        <v>144</v>
      </c>
      <c r="I54" s="18"/>
      <c r="J54" s="2519" t="s">
        <v>556</v>
      </c>
      <c r="K54" s="2519"/>
    </row>
    <row r="55" spans="1:14" ht="9.9499999999999993" customHeight="1" x14ac:dyDescent="0.25">
      <c r="A55" s="1013"/>
      <c r="B55" s="1013"/>
      <c r="C55" s="1801" t="s">
        <v>854</v>
      </c>
      <c r="D55" s="1793"/>
      <c r="E55" s="1793"/>
      <c r="J55" s="1793"/>
    </row>
    <row r="56" spans="1:14" ht="19.5" thickBot="1" x14ac:dyDescent="0.35">
      <c r="A56" s="164" t="s">
        <v>59</v>
      </c>
      <c r="B56" s="164"/>
      <c r="C56" s="2589" t="s">
        <v>895</v>
      </c>
      <c r="D56" s="2589"/>
      <c r="E56" s="2589"/>
      <c r="F56" s="18"/>
      <c r="G56" s="168">
        <v>2020</v>
      </c>
      <c r="H56" s="168"/>
      <c r="J56" s="1793"/>
    </row>
    <row r="57" spans="1:14" x14ac:dyDescent="0.25">
      <c r="J57" s="1793"/>
    </row>
    <row r="58" spans="1:14" ht="12" customHeight="1" x14ac:dyDescent="0.25">
      <c r="A58" s="258" t="s">
        <v>64</v>
      </c>
      <c r="B58" s="258"/>
      <c r="C58" s="11"/>
      <c r="D58" s="1802" t="s">
        <v>855</v>
      </c>
      <c r="E58" s="1793"/>
      <c r="J58" s="1793"/>
    </row>
    <row r="59" spans="1:14" ht="8.1" customHeight="1" thickBot="1" x14ac:dyDescent="0.35">
      <c r="A59" s="1783"/>
      <c r="B59" s="1783"/>
      <c r="C59" s="11"/>
      <c r="D59" s="1793"/>
      <c r="E59" s="1793"/>
      <c r="J59" s="1793"/>
    </row>
    <row r="60" spans="1:14" ht="15.75" thickBot="1" x14ac:dyDescent="0.3">
      <c r="A60" s="1777" t="s">
        <v>198</v>
      </c>
      <c r="B60" s="1778"/>
      <c r="C60" s="1768"/>
      <c r="D60" s="359">
        <v>43904</v>
      </c>
      <c r="E60" s="358"/>
      <c r="F60" s="1768"/>
      <c r="G60" s="1768"/>
      <c r="H60" s="1768"/>
      <c r="I60" s="1768"/>
      <c r="J60" s="357" t="s">
        <v>203</v>
      </c>
      <c r="K60" s="356">
        <v>1157.6400000000001</v>
      </c>
    </row>
    <row r="61" spans="1:14" ht="9.9499999999999993" customHeight="1" thickBot="1" x14ac:dyDescent="0.3">
      <c r="B61" s="1804" t="s">
        <v>856</v>
      </c>
      <c r="H61" s="1804" t="s">
        <v>857</v>
      </c>
      <c r="K61" s="162"/>
    </row>
    <row r="62" spans="1:14" ht="20.100000000000001" customHeight="1" thickBot="1" x14ac:dyDescent="0.3">
      <c r="A62" s="1774" t="s">
        <v>169</v>
      </c>
      <c r="B62" s="1775"/>
      <c r="C62" s="1775"/>
      <c r="D62" s="73" t="s">
        <v>17</v>
      </c>
      <c r="E62" s="207" t="s">
        <v>99</v>
      </c>
      <c r="G62" s="2584" t="s">
        <v>554</v>
      </c>
      <c r="H62" s="2585"/>
      <c r="I62" s="2585"/>
      <c r="J62" s="2586"/>
      <c r="K62" s="162"/>
    </row>
    <row r="63" spans="1:14" ht="15.75" customHeight="1" thickBot="1" x14ac:dyDescent="0.3">
      <c r="A63" s="2486"/>
      <c r="B63" s="2487"/>
      <c r="C63" s="2488"/>
      <c r="D63" s="233"/>
      <c r="E63" s="355"/>
      <c r="G63" s="1774" t="s">
        <v>63</v>
      </c>
      <c r="H63" s="1775"/>
      <c r="I63" s="558" t="s">
        <v>17</v>
      </c>
      <c r="J63" s="271" t="s">
        <v>61</v>
      </c>
      <c r="K63" s="162"/>
      <c r="N63" s="1780"/>
    </row>
    <row r="64" spans="1:14" x14ac:dyDescent="0.25">
      <c r="A64" s="2489"/>
      <c r="B64" s="2490"/>
      <c r="C64" s="2491"/>
      <c r="D64" s="211"/>
      <c r="E64" s="354"/>
      <c r="G64" s="2486" t="s">
        <v>896</v>
      </c>
      <c r="H64" s="2488"/>
      <c r="I64" s="228">
        <v>11.95</v>
      </c>
      <c r="J64" s="231" t="s">
        <v>879</v>
      </c>
      <c r="K64" s="162"/>
    </row>
    <row r="65" spans="1:11" x14ac:dyDescent="0.25">
      <c r="A65" s="2489"/>
      <c r="B65" s="2490"/>
      <c r="C65" s="2491"/>
      <c r="D65" s="211"/>
      <c r="E65" s="354"/>
      <c r="G65" s="2489" t="s">
        <v>897</v>
      </c>
      <c r="H65" s="2491"/>
      <c r="I65" s="227">
        <v>12.94</v>
      </c>
      <c r="J65" s="226" t="s">
        <v>898</v>
      </c>
      <c r="K65" s="162"/>
    </row>
    <row r="66" spans="1:11" x14ac:dyDescent="0.25">
      <c r="A66" s="2489"/>
      <c r="B66" s="2490"/>
      <c r="C66" s="2491"/>
      <c r="D66" s="211"/>
      <c r="E66" s="354"/>
      <c r="G66" s="2489" t="s">
        <v>899</v>
      </c>
      <c r="H66" s="2491"/>
      <c r="I66" s="227">
        <v>15.9</v>
      </c>
      <c r="J66" s="226" t="s">
        <v>878</v>
      </c>
      <c r="K66" s="162"/>
    </row>
    <row r="67" spans="1:11" x14ac:dyDescent="0.25">
      <c r="A67" s="2489"/>
      <c r="B67" s="2490"/>
      <c r="C67" s="2491"/>
      <c r="D67" s="211"/>
      <c r="E67" s="354"/>
      <c r="G67" s="2489" t="s">
        <v>752</v>
      </c>
      <c r="H67" s="2491"/>
      <c r="I67" s="227">
        <v>26.5</v>
      </c>
      <c r="J67" s="226" t="s">
        <v>878</v>
      </c>
      <c r="K67" s="162"/>
    </row>
    <row r="68" spans="1:11" x14ac:dyDescent="0.25">
      <c r="A68" s="2489"/>
      <c r="B68" s="2490"/>
      <c r="C68" s="2491"/>
      <c r="D68" s="211"/>
      <c r="E68" s="354"/>
      <c r="G68" s="2489" t="s">
        <v>900</v>
      </c>
      <c r="H68" s="2491"/>
      <c r="I68" s="227">
        <v>200.76</v>
      </c>
      <c r="J68" s="226" t="s">
        <v>901</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1767" t="s">
        <v>196</v>
      </c>
      <c r="B75" s="1768"/>
      <c r="C75" s="1768"/>
      <c r="D75" s="1768"/>
      <c r="E75" s="351"/>
      <c r="F75" s="1768"/>
      <c r="G75" s="1768"/>
      <c r="H75" s="1768"/>
      <c r="I75" s="1768"/>
      <c r="J75" s="1769"/>
      <c r="K75" s="33">
        <f>K60-D73</f>
        <v>1157.6400000000001</v>
      </c>
    </row>
    <row r="76" spans="1:11" ht="8.1" customHeight="1" x14ac:dyDescent="0.25">
      <c r="E76" s="1793"/>
      <c r="K76" s="162"/>
    </row>
    <row r="77" spans="1:11" ht="12" customHeight="1" x14ac:dyDescent="0.25">
      <c r="A77" s="258" t="s">
        <v>763</v>
      </c>
      <c r="E77" s="1793"/>
      <c r="K77" s="162"/>
    </row>
    <row r="78" spans="1:11" ht="9.9499999999999993" customHeight="1" thickBot="1" x14ac:dyDescent="0.3">
      <c r="D78" s="1806" t="s">
        <v>858</v>
      </c>
      <c r="E78" s="1793"/>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833</v>
      </c>
      <c r="E80" s="561">
        <f>C80-D80</f>
        <v>102</v>
      </c>
      <c r="F80" s="1793"/>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324.64</v>
      </c>
      <c r="D83" s="415">
        <v>324.64</v>
      </c>
      <c r="E83" s="59" t="s">
        <v>229</v>
      </c>
      <c r="G83" s="2495"/>
      <c r="H83" s="2495"/>
      <c r="I83" s="2495"/>
      <c r="J83" s="2495"/>
      <c r="K83" s="2495"/>
    </row>
    <row r="84" spans="1:11" ht="15" customHeight="1" x14ac:dyDescent="0.25">
      <c r="A84" s="2565" t="s">
        <v>122</v>
      </c>
      <c r="B84" s="2566"/>
      <c r="C84" s="414">
        <f>D84</f>
        <v>0</v>
      </c>
      <c r="D84" s="415"/>
      <c r="E84" s="59" t="s">
        <v>229</v>
      </c>
      <c r="F84" s="1793"/>
      <c r="G84" s="2495"/>
      <c r="H84" s="2495"/>
      <c r="I84" s="2495"/>
      <c r="J84" s="2495"/>
      <c r="K84" s="2495"/>
    </row>
    <row r="85" spans="1:11" ht="15" customHeight="1" thickBot="1" x14ac:dyDescent="0.3">
      <c r="A85" s="2567" t="s">
        <v>149</v>
      </c>
      <c r="B85" s="2568"/>
      <c r="C85" s="414">
        <f>D85</f>
        <v>0</v>
      </c>
      <c r="D85" s="416"/>
      <c r="E85" s="59" t="s">
        <v>229</v>
      </c>
      <c r="F85" s="1793"/>
      <c r="G85" s="2495"/>
      <c r="H85" s="2495"/>
      <c r="I85" s="2495"/>
      <c r="J85" s="2495"/>
      <c r="K85" s="2495"/>
    </row>
    <row r="86" spans="1:11" ht="15" customHeight="1" thickBot="1" x14ac:dyDescent="0.3">
      <c r="A86" s="2569" t="s">
        <v>228</v>
      </c>
      <c r="B86" s="2570"/>
      <c r="C86" s="156">
        <f>C80+C81+C82+C83+C84+C85</f>
        <v>2209.64</v>
      </c>
      <c r="D86" s="33">
        <f>SUM(D80:D85)</f>
        <v>1157.6399999999999</v>
      </c>
      <c r="E86" s="11"/>
      <c r="G86" s="2571"/>
      <c r="H86" s="2571"/>
      <c r="I86" s="2571"/>
      <c r="J86" s="2571"/>
      <c r="K86" s="2571"/>
    </row>
    <row r="87" spans="1:11" ht="9.9499999999999993" customHeight="1" thickBot="1" x14ac:dyDescent="0.3">
      <c r="E87" s="1793"/>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793"/>
      <c r="K89" s="162"/>
    </row>
    <row r="90" spans="1:11" ht="12" customHeight="1" x14ac:dyDescent="0.25">
      <c r="A90" s="258" t="s">
        <v>65</v>
      </c>
      <c r="B90" s="258"/>
      <c r="C90" s="160"/>
      <c r="D90" s="1808" t="s">
        <v>860</v>
      </c>
      <c r="E90" s="1793"/>
      <c r="K90" s="162"/>
    </row>
    <row r="91" spans="1:11" ht="5.0999999999999996" customHeight="1" thickBot="1" x14ac:dyDescent="0.35">
      <c r="A91" s="1783"/>
      <c r="B91" s="1783"/>
      <c r="C91" s="24"/>
      <c r="D91" s="1793"/>
      <c r="E91" s="1793"/>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775"/>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793"/>
      <c r="G117" s="161"/>
      <c r="H117" s="161"/>
      <c r="K117" s="162"/>
    </row>
    <row r="118" spans="1:21" ht="15.75" thickBot="1" x14ac:dyDescent="0.3">
      <c r="C118" s="11"/>
      <c r="D118" s="11"/>
      <c r="E118" s="1793"/>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793"/>
      <c r="I120" s="86"/>
      <c r="K120" s="162"/>
    </row>
    <row r="121" spans="1:21" ht="15" customHeight="1" x14ac:dyDescent="0.25">
      <c r="A121" s="258" t="s">
        <v>265</v>
      </c>
      <c r="B121" s="258"/>
      <c r="D121" s="10"/>
      <c r="E121" s="1793"/>
      <c r="I121" s="86"/>
      <c r="K121" s="162"/>
    </row>
    <row r="122" spans="1:21" ht="15" customHeight="1" x14ac:dyDescent="0.25">
      <c r="A122" s="258"/>
      <c r="B122" s="258"/>
      <c r="D122" s="10"/>
      <c r="E122" s="1793"/>
      <c r="I122" s="86"/>
      <c r="K122" s="162"/>
    </row>
    <row r="123" spans="1:21" ht="15" customHeight="1" x14ac:dyDescent="0.25">
      <c r="A123" s="448" t="s">
        <v>650</v>
      </c>
      <c r="B123" s="448"/>
      <c r="D123" s="10"/>
      <c r="E123" s="1793"/>
      <c r="I123" s="86"/>
      <c r="K123" s="162"/>
    </row>
    <row r="124" spans="1:21" ht="9.9499999999999993" customHeight="1" thickBot="1" x14ac:dyDescent="0.3">
      <c r="D124" s="1809" t="s">
        <v>863</v>
      </c>
      <c r="K124" s="162"/>
    </row>
    <row r="125" spans="1:21" ht="15" customHeight="1" thickBot="1" x14ac:dyDescent="0.3">
      <c r="A125" s="2506" t="s">
        <v>19</v>
      </c>
      <c r="B125" s="2508"/>
      <c r="C125" s="1790"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902</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902</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t="s">
        <v>903</v>
      </c>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906</v>
      </c>
      <c r="G136" s="2531" t="s">
        <v>540</v>
      </c>
      <c r="H136" s="2531"/>
      <c r="I136" s="2531"/>
      <c r="J136" s="2531"/>
      <c r="K136" s="2531"/>
    </row>
    <row r="137" spans="1:11" ht="15" customHeight="1" x14ac:dyDescent="0.25">
      <c r="A137" s="1011" t="s">
        <v>552</v>
      </c>
      <c r="B137" s="1012" t="s">
        <v>553</v>
      </c>
      <c r="C137" s="1010" t="s">
        <v>29</v>
      </c>
      <c r="D137" s="227">
        <v>11.95</v>
      </c>
      <c r="E137" s="229" t="s">
        <v>904</v>
      </c>
      <c r="G137" s="2531" t="s">
        <v>540</v>
      </c>
      <c r="H137" s="2531"/>
      <c r="I137" s="2531"/>
      <c r="J137" s="2531"/>
      <c r="K137" s="2531"/>
    </row>
    <row r="138" spans="1:11" ht="15" customHeight="1" x14ac:dyDescent="0.25">
      <c r="A138" s="1002"/>
      <c r="B138" s="80" t="s">
        <v>224</v>
      </c>
      <c r="C138" s="80" t="s">
        <v>550</v>
      </c>
      <c r="D138" s="227">
        <v>15.9</v>
      </c>
      <c r="E138" s="229" t="s">
        <v>905</v>
      </c>
      <c r="G138" s="2531" t="s">
        <v>540</v>
      </c>
      <c r="H138" s="2531"/>
      <c r="I138" s="2531"/>
      <c r="J138" s="2531"/>
      <c r="K138" s="2531"/>
    </row>
    <row r="139" spans="1:11" ht="15" customHeight="1" x14ac:dyDescent="0.25">
      <c r="A139" s="1002"/>
      <c r="B139" s="80" t="s">
        <v>224</v>
      </c>
      <c r="C139" s="102" t="s">
        <v>373</v>
      </c>
      <c r="D139" s="227">
        <v>26.5</v>
      </c>
      <c r="E139" s="229" t="s">
        <v>905</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781"/>
      <c r="B148" s="1792" t="s">
        <v>1</v>
      </c>
      <c r="C148" s="1003" t="s">
        <v>541</v>
      </c>
      <c r="D148" s="1005"/>
      <c r="E148" s="231"/>
      <c r="G148" s="2526"/>
      <c r="H148" s="2526"/>
      <c r="I148" s="2526"/>
      <c r="J148" s="2526"/>
      <c r="K148" s="2526"/>
    </row>
    <row r="149" spans="1:14" ht="15" customHeight="1" x14ac:dyDescent="0.25">
      <c r="A149" s="2532" t="s">
        <v>119</v>
      </c>
      <c r="B149" s="2533"/>
      <c r="C149" s="1773"/>
      <c r="D149" s="232"/>
      <c r="E149" s="132"/>
      <c r="G149" s="2526"/>
      <c r="H149" s="2526"/>
      <c r="I149" s="2526"/>
      <c r="J149" s="2526"/>
      <c r="K149" s="2526"/>
    </row>
    <row r="150" spans="1:14" ht="15" customHeight="1" x14ac:dyDescent="0.25">
      <c r="A150" s="2527" t="s">
        <v>911</v>
      </c>
      <c r="B150" s="2528"/>
      <c r="C150" s="451" t="s">
        <v>912</v>
      </c>
      <c r="D150" s="211">
        <v>5</v>
      </c>
      <c r="E150" s="453" t="s">
        <v>910</v>
      </c>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797" t="s">
        <v>120</v>
      </c>
      <c r="B158" s="1798"/>
      <c r="C158" s="1795"/>
      <c r="D158" s="33">
        <f>SUM(D126:D157)</f>
        <v>97.29</v>
      </c>
      <c r="E158" s="1796"/>
      <c r="G158" s="594" t="s">
        <v>281</v>
      </c>
      <c r="H158" s="593" t="s">
        <v>277</v>
      </c>
      <c r="I158" s="593" t="s">
        <v>278</v>
      </c>
      <c r="K158" s="162"/>
      <c r="L158" s="10"/>
    </row>
    <row r="159" spans="1:14" ht="15" customHeight="1" thickBot="1" x14ac:dyDescent="0.3">
      <c r="G159" s="1788"/>
      <c r="H159" s="606">
        <v>0</v>
      </c>
      <c r="I159" s="592">
        <f>D158-H159</f>
        <v>97.29</v>
      </c>
      <c r="K159" s="162"/>
      <c r="M159" s="33">
        <f>(K119-H159)</f>
        <v>0</v>
      </c>
      <c r="N159" s="325" t="s">
        <v>276</v>
      </c>
    </row>
    <row r="160" spans="1:14" ht="15" customHeight="1" thickBot="1" x14ac:dyDescent="0.3">
      <c r="A160" s="1770" t="s">
        <v>246</v>
      </c>
      <c r="B160" s="177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833</v>
      </c>
      <c r="E162" s="457">
        <f>C162-D162</f>
        <v>102</v>
      </c>
      <c r="G162" s="1782" t="s">
        <v>242</v>
      </c>
      <c r="H162" s="1782"/>
      <c r="J162" s="10"/>
      <c r="K162" s="162"/>
    </row>
    <row r="163" spans="1:16" ht="15" customHeight="1" thickBot="1" x14ac:dyDescent="0.3">
      <c r="A163" s="1771" t="s">
        <v>279</v>
      </c>
      <c r="D163" s="33">
        <f>D162-I159</f>
        <v>735.71</v>
      </c>
      <c r="E163" s="33">
        <f>C162-D163</f>
        <v>199.28999999999996</v>
      </c>
      <c r="G163" s="1788" t="s">
        <v>287</v>
      </c>
      <c r="K163" s="162"/>
      <c r="M163" s="1782" t="s">
        <v>741</v>
      </c>
    </row>
    <row r="164" spans="1:16" ht="15" customHeight="1" thickBot="1" x14ac:dyDescent="0.3">
      <c r="A164" s="596" t="s">
        <v>280</v>
      </c>
      <c r="B164" s="1800"/>
      <c r="C164" s="484"/>
      <c r="D164" s="431">
        <f>IF((N164)&lt;(E163),N164,E163)</f>
        <v>0</v>
      </c>
      <c r="E164" s="483" t="s">
        <v>239</v>
      </c>
      <c r="G164" s="1772" t="s">
        <v>738</v>
      </c>
      <c r="H164" s="2509" t="s">
        <v>282</v>
      </c>
      <c r="I164" s="2509"/>
      <c r="J164" s="1788"/>
      <c r="M164" s="1772" t="s">
        <v>738</v>
      </c>
      <c r="N164" s="607">
        <v>0</v>
      </c>
    </row>
    <row r="165" spans="1:16" ht="15" customHeight="1" thickBot="1" x14ac:dyDescent="0.3">
      <c r="A165" s="461" t="s">
        <v>247</v>
      </c>
      <c r="B165" s="461"/>
      <c r="C165" s="460">
        <f>C162</f>
        <v>935</v>
      </c>
      <c r="D165" s="456">
        <f>D163+D164</f>
        <v>735.71</v>
      </c>
      <c r="E165" s="457">
        <f>+C162-D165</f>
        <v>199.28999999999996</v>
      </c>
      <c r="G165" s="1788" t="s">
        <v>704</v>
      </c>
      <c r="H165" s="1788"/>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768"/>
      <c r="F170" s="1768"/>
      <c r="G170" s="1768"/>
      <c r="H170" s="1768"/>
      <c r="I170" s="1768"/>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791"/>
      <c r="C176" s="1768"/>
      <c r="D176" s="1768"/>
      <c r="E176" s="1768"/>
      <c r="F176" s="1768"/>
      <c r="G176" s="1768"/>
      <c r="H176" s="1768"/>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770" t="s">
        <v>651</v>
      </c>
      <c r="D179" s="1806" t="s">
        <v>864</v>
      </c>
      <c r="J179" s="10"/>
      <c r="K179" s="162"/>
    </row>
    <row r="180" spans="1:16" ht="15" customHeight="1" thickBot="1" x14ac:dyDescent="0.3">
      <c r="A180" s="1794" t="s">
        <v>88</v>
      </c>
      <c r="B180" s="1795"/>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794" t="s">
        <v>89</v>
      </c>
      <c r="B187" s="1795"/>
      <c r="C187" s="1795"/>
      <c r="D187" s="33">
        <f>SUM(D181:D186)</f>
        <v>0</v>
      </c>
      <c r="E187" s="1796"/>
      <c r="G187" s="594" t="s">
        <v>281</v>
      </c>
      <c r="H187" s="593" t="s">
        <v>277</v>
      </c>
      <c r="I187" s="593" t="s">
        <v>278</v>
      </c>
      <c r="K187" s="162"/>
      <c r="L187" s="10"/>
    </row>
    <row r="188" spans="1:16" ht="15" customHeight="1" thickBot="1" x14ac:dyDescent="0.3">
      <c r="G188" s="1788"/>
      <c r="H188" s="606">
        <v>0</v>
      </c>
      <c r="I188" s="592">
        <f>D187-H188</f>
        <v>0</v>
      </c>
      <c r="K188" s="162"/>
      <c r="M188" s="33">
        <f>(J176-H188)</f>
        <v>0</v>
      </c>
      <c r="N188" s="325" t="s">
        <v>276</v>
      </c>
    </row>
    <row r="189" spans="1:16" ht="15" customHeight="1" thickBot="1" x14ac:dyDescent="0.3">
      <c r="A189" s="1770" t="s">
        <v>285</v>
      </c>
      <c r="B189" s="1770"/>
      <c r="J189" s="10"/>
      <c r="K189" s="162"/>
    </row>
    <row r="190" spans="1:16" ht="15" customHeight="1" thickBot="1" x14ac:dyDescent="0.3">
      <c r="A190" s="462" t="s">
        <v>123</v>
      </c>
      <c r="B190" s="462"/>
      <c r="C190" s="463" t="s">
        <v>245</v>
      </c>
      <c r="D190" s="463" t="s">
        <v>47</v>
      </c>
      <c r="E190" s="463" t="s">
        <v>243</v>
      </c>
      <c r="H190" s="51"/>
      <c r="I190" s="10"/>
      <c r="J190" s="1788"/>
      <c r="K190" s="162"/>
      <c r="P190" s="1772" t="s">
        <v>83</v>
      </c>
    </row>
    <row r="191" spans="1:16" ht="15" customHeight="1" thickBot="1" x14ac:dyDescent="0.3">
      <c r="A191" s="464" t="s">
        <v>248</v>
      </c>
      <c r="B191" s="539"/>
      <c r="C191" s="465">
        <f>C81</f>
        <v>700</v>
      </c>
      <c r="D191" s="469">
        <f>D81</f>
        <v>0</v>
      </c>
      <c r="E191" s="308">
        <f>C191-D191</f>
        <v>700</v>
      </c>
      <c r="G191" s="1782" t="s">
        <v>257</v>
      </c>
      <c r="H191" s="1782"/>
      <c r="J191" s="10"/>
      <c r="K191" s="162"/>
    </row>
    <row r="192" spans="1:16" ht="15" customHeight="1" thickBot="1" x14ac:dyDescent="0.3">
      <c r="A192" s="586" t="s">
        <v>274</v>
      </c>
      <c r="B192" s="587"/>
      <c r="C192" s="588"/>
      <c r="D192" s="33">
        <f>D191-I188</f>
        <v>0</v>
      </c>
      <c r="E192" s="33">
        <f>E191+I188</f>
        <v>700</v>
      </c>
      <c r="G192" s="1788" t="s">
        <v>287</v>
      </c>
      <c r="M192" s="1782" t="s">
        <v>737</v>
      </c>
    </row>
    <row r="193" spans="1:14" ht="15" customHeight="1" thickBot="1" x14ac:dyDescent="0.3">
      <c r="A193" s="596" t="s">
        <v>280</v>
      </c>
      <c r="B193" s="1799"/>
      <c r="C193" s="589"/>
      <c r="D193" s="431">
        <f>N193</f>
        <v>0</v>
      </c>
      <c r="E193" s="450" t="s">
        <v>256</v>
      </c>
      <c r="G193" s="1772" t="s">
        <v>738</v>
      </c>
      <c r="H193" s="2509" t="s">
        <v>282</v>
      </c>
      <c r="I193" s="2509"/>
      <c r="J193" s="1788"/>
      <c r="K193" s="162"/>
      <c r="L193" s="10"/>
      <c r="M193" s="1772" t="s">
        <v>736</v>
      </c>
      <c r="N193" s="607">
        <v>0</v>
      </c>
    </row>
    <row r="194" spans="1:14" ht="15" customHeight="1" thickBot="1" x14ac:dyDescent="0.3">
      <c r="A194" s="467" t="s">
        <v>231</v>
      </c>
      <c r="B194" s="467"/>
      <c r="C194" s="466">
        <f>C191</f>
        <v>700</v>
      </c>
      <c r="D194" s="466">
        <f>D192+D193</f>
        <v>0</v>
      </c>
      <c r="E194" s="466">
        <f>C194-D194</f>
        <v>700</v>
      </c>
      <c r="G194" s="1788" t="s">
        <v>703</v>
      </c>
      <c r="H194" s="1782"/>
      <c r="J194" s="1788"/>
    </row>
    <row r="195" spans="1:14" ht="15" customHeight="1" x14ac:dyDescent="0.25"/>
    <row r="196" spans="1:14" ht="15" customHeight="1" thickBot="1" x14ac:dyDescent="0.3">
      <c r="G196" s="1782"/>
      <c r="H196" s="1782"/>
      <c r="J196" s="10"/>
      <c r="K196" s="162"/>
    </row>
    <row r="197" spans="1:14" ht="15" customHeight="1" thickBot="1" x14ac:dyDescent="0.3">
      <c r="A197" s="324" t="s">
        <v>92</v>
      </c>
      <c r="B197" s="329"/>
      <c r="C197" s="1768"/>
      <c r="D197" s="1768"/>
      <c r="E197" s="1768"/>
      <c r="F197" s="1768"/>
      <c r="G197" s="1768"/>
      <c r="H197" s="1768"/>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782"/>
      <c r="C201" s="1782"/>
      <c r="D201" s="1805" t="s">
        <v>864</v>
      </c>
      <c r="K201" s="162"/>
    </row>
    <row r="202" spans="1:14" ht="15" customHeight="1" thickBot="1" x14ac:dyDescent="0.3">
      <c r="A202" s="136" t="s">
        <v>111</v>
      </c>
      <c r="B202" s="540"/>
      <c r="C202" s="1795"/>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782"/>
      <c r="H205" s="1782"/>
      <c r="J205" s="10"/>
      <c r="N205" s="162"/>
    </row>
    <row r="206" spans="1:14" ht="15" customHeight="1" thickBot="1" x14ac:dyDescent="0.3">
      <c r="A206" s="1797" t="s">
        <v>121</v>
      </c>
      <c r="B206" s="1798"/>
      <c r="C206" s="1795"/>
      <c r="D206" s="33">
        <f>SUM(D203:D205)</f>
        <v>0</v>
      </c>
      <c r="E206" s="1788" t="s">
        <v>293</v>
      </c>
    </row>
    <row r="207" spans="1:14" ht="15" customHeight="1" x14ac:dyDescent="0.25">
      <c r="K207" s="162"/>
    </row>
    <row r="208" spans="1:14" ht="15" customHeight="1" thickBot="1" x14ac:dyDescent="0.3">
      <c r="A208" s="1770" t="s">
        <v>289</v>
      </c>
      <c r="B208" s="1770"/>
      <c r="K208" s="162"/>
    </row>
    <row r="209" spans="1:16" ht="15" customHeight="1" thickBot="1" x14ac:dyDescent="0.3">
      <c r="A209" s="1132" t="s">
        <v>114</v>
      </c>
      <c r="B209" s="1132"/>
      <c r="C209" s="472" t="s">
        <v>245</v>
      </c>
      <c r="D209" s="472" t="s">
        <v>47</v>
      </c>
      <c r="E209" s="472" t="s">
        <v>243</v>
      </c>
      <c r="K209" s="162"/>
      <c r="P209" s="1772" t="s">
        <v>83</v>
      </c>
    </row>
    <row r="210" spans="1:16" ht="15" customHeight="1" thickBot="1" x14ac:dyDescent="0.3">
      <c r="A210" s="1132" t="s">
        <v>248</v>
      </c>
      <c r="B210" s="1132"/>
      <c r="C210" s="432">
        <f>C82</f>
        <v>250</v>
      </c>
      <c r="D210" s="432">
        <f>D82</f>
        <v>0</v>
      </c>
      <c r="E210" s="432">
        <f>C210-D210</f>
        <v>250</v>
      </c>
      <c r="G210" s="1782" t="s">
        <v>257</v>
      </c>
      <c r="H210" s="1782"/>
      <c r="K210" s="162"/>
    </row>
    <row r="211" spans="1:16" ht="15" customHeight="1" thickBot="1" x14ac:dyDescent="0.3">
      <c r="A211" s="486" t="s">
        <v>273</v>
      </c>
      <c r="B211" s="544"/>
      <c r="C211" s="479"/>
      <c r="D211" s="432">
        <f>D210-D206</f>
        <v>0</v>
      </c>
      <c r="E211" s="432">
        <f>E210+D206</f>
        <v>250</v>
      </c>
      <c r="G211" s="1788" t="s">
        <v>290</v>
      </c>
      <c r="M211" s="1782" t="s">
        <v>739</v>
      </c>
    </row>
    <row r="212" spans="1:16" ht="15" customHeight="1" thickBot="1" x14ac:dyDescent="0.3">
      <c r="A212" s="596" t="s">
        <v>280</v>
      </c>
      <c r="B212" s="1800"/>
      <c r="C212" s="1769"/>
      <c r="D212" s="431">
        <f>IF((N212)&lt;(E210+E211),N212,(E210+E211))</f>
        <v>0</v>
      </c>
      <c r="E212" s="450" t="s">
        <v>256</v>
      </c>
      <c r="G212" s="1772" t="s">
        <v>738</v>
      </c>
      <c r="H212" s="2509" t="s">
        <v>282</v>
      </c>
      <c r="I212" s="2509"/>
      <c r="J212" s="1788"/>
      <c r="K212" s="162"/>
      <c r="M212" s="1771" t="s">
        <v>738</v>
      </c>
      <c r="N212" s="607"/>
    </row>
    <row r="213" spans="1:16" ht="15" customHeight="1" thickBot="1" x14ac:dyDescent="0.3">
      <c r="A213" s="473" t="s">
        <v>250</v>
      </c>
      <c r="B213" s="545"/>
      <c r="C213" s="432">
        <f>C210</f>
        <v>250</v>
      </c>
      <c r="D213" s="432">
        <f>D211+D212</f>
        <v>0</v>
      </c>
      <c r="E213" s="432">
        <f>C213-D213</f>
        <v>250</v>
      </c>
      <c r="G213" s="1782" t="s">
        <v>292</v>
      </c>
      <c r="H213" s="1782"/>
    </row>
    <row r="214" spans="1:16" ht="15" customHeight="1" x14ac:dyDescent="0.25"/>
    <row r="215" spans="1:16" ht="15" customHeight="1" thickBot="1" x14ac:dyDescent="0.3">
      <c r="G215" s="1782"/>
      <c r="H215" s="1782"/>
      <c r="J215" s="10"/>
      <c r="K215" s="162"/>
    </row>
    <row r="216" spans="1:16" ht="15" customHeight="1" thickBot="1" x14ac:dyDescent="0.3">
      <c r="A216" s="324" t="s">
        <v>251</v>
      </c>
      <c r="B216" s="329"/>
      <c r="C216" s="1768"/>
      <c r="D216" s="1768"/>
      <c r="E216" s="1768"/>
      <c r="F216" s="1768"/>
      <c r="G216" s="1768"/>
      <c r="H216" s="1768"/>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768"/>
      <c r="D222" s="1768"/>
      <c r="E222" s="1768"/>
      <c r="F222" s="1768"/>
      <c r="G222" s="1768"/>
      <c r="H222" s="1768"/>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770" t="s">
        <v>264</v>
      </c>
      <c r="B226" s="1770"/>
      <c r="D226" s="10"/>
    </row>
    <row r="227" spans="1:14" ht="15" customHeight="1" thickBot="1" x14ac:dyDescent="0.3">
      <c r="A227" s="1786" t="s">
        <v>234</v>
      </c>
      <c r="B227" s="1787"/>
      <c r="C227" s="1787"/>
      <c r="D227" s="437">
        <f>D84</f>
        <v>0</v>
      </c>
      <c r="E227" s="1782" t="s">
        <v>254</v>
      </c>
    </row>
    <row r="228" spans="1:14" ht="15" customHeight="1" thickBot="1" x14ac:dyDescent="0.3">
      <c r="A228" s="1794" t="s">
        <v>142</v>
      </c>
      <c r="B228" s="1795"/>
      <c r="C228" s="1795"/>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788" t="s">
        <v>740</v>
      </c>
      <c r="J233" s="10"/>
      <c r="M233" s="33">
        <f>J222-D233</f>
        <v>0</v>
      </c>
      <c r="N233" s="1771" t="s">
        <v>276</v>
      </c>
    </row>
    <row r="234" spans="1:14" ht="15" customHeight="1" thickBot="1" x14ac:dyDescent="0.3">
      <c r="A234" s="2506" t="s">
        <v>93</v>
      </c>
      <c r="B234" s="2507"/>
      <c r="C234" s="2508"/>
      <c r="D234" s="73"/>
      <c r="E234" s="73" t="s">
        <v>81</v>
      </c>
      <c r="G234" s="1803" t="s">
        <v>867</v>
      </c>
      <c r="H234" s="1782"/>
      <c r="I234" s="10"/>
      <c r="J234" s="10"/>
    </row>
    <row r="235" spans="1:14" ht="15" customHeight="1" x14ac:dyDescent="0.25">
      <c r="A235" s="2486"/>
      <c r="B235" s="2487"/>
      <c r="C235" s="2488"/>
      <c r="D235" s="233"/>
      <c r="E235" s="433"/>
      <c r="G235" s="1782"/>
      <c r="H235" s="1782"/>
      <c r="I235" s="10"/>
      <c r="J235" s="10"/>
    </row>
    <row r="236" spans="1:14" ht="15" customHeight="1" x14ac:dyDescent="0.25">
      <c r="A236" s="2489"/>
      <c r="B236" s="2490"/>
      <c r="C236" s="2491"/>
      <c r="D236" s="233"/>
      <c r="E236" s="433"/>
      <c r="G236" s="1782"/>
      <c r="H236" s="1782"/>
      <c r="I236" s="10"/>
      <c r="J236" s="10"/>
    </row>
    <row r="237" spans="1:14" ht="15" customHeight="1" x14ac:dyDescent="0.25">
      <c r="A237" s="2489"/>
      <c r="B237" s="2490"/>
      <c r="C237" s="2491"/>
      <c r="D237" s="211"/>
      <c r="E237" s="434"/>
      <c r="G237" s="1782"/>
      <c r="H237" s="1782"/>
      <c r="I237" s="10"/>
      <c r="J237" s="10"/>
    </row>
    <row r="238" spans="1:14" ht="15" customHeight="1" thickBot="1" x14ac:dyDescent="0.3">
      <c r="A238" s="2492"/>
      <c r="B238" s="2493"/>
      <c r="C238" s="2494"/>
      <c r="D238" s="235"/>
      <c r="E238" s="435"/>
      <c r="G238" s="1782"/>
      <c r="H238" s="1782"/>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782" t="s">
        <v>294</v>
      </c>
      <c r="I240" s="10"/>
      <c r="J240" s="10"/>
    </row>
    <row r="241" spans="1:16" ht="15" customHeight="1" thickBot="1" x14ac:dyDescent="0.3"/>
    <row r="242" spans="1:16" ht="15.95" customHeight="1" thickBot="1" x14ac:dyDescent="0.35">
      <c r="A242" s="1767" t="s">
        <v>560</v>
      </c>
      <c r="B242" s="1768"/>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788" t="s">
        <v>266</v>
      </c>
      <c r="G247" s="1782"/>
      <c r="H247" s="1782"/>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774" t="s">
        <v>95</v>
      </c>
      <c r="B249" s="1775"/>
      <c r="C249" s="1790"/>
      <c r="D249" s="73" t="s">
        <v>71</v>
      </c>
      <c r="E249" s="73" t="s">
        <v>81</v>
      </c>
      <c r="G249" s="1803" t="s">
        <v>868</v>
      </c>
      <c r="P249" s="1772"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794" t="s">
        <v>96</v>
      </c>
      <c r="B254" s="1795"/>
      <c r="C254" s="1795"/>
      <c r="D254" s="33">
        <f>SUM(D250:D253)</f>
        <v>0</v>
      </c>
      <c r="K254" s="162"/>
    </row>
    <row r="255" spans="1:16" ht="15.95" customHeight="1" thickBot="1" x14ac:dyDescent="0.35">
      <c r="A255" s="446" t="s">
        <v>130</v>
      </c>
      <c r="B255" s="547"/>
      <c r="C255" s="307"/>
      <c r="D255" s="447">
        <f>D247+D248-D254</f>
        <v>0</v>
      </c>
      <c r="E255" s="1782" t="s">
        <v>295</v>
      </c>
      <c r="G255" s="1788"/>
      <c r="H255" s="1788"/>
      <c r="K255" s="162"/>
    </row>
    <row r="256" spans="1:16" ht="15.95" customHeight="1" thickBot="1" x14ac:dyDescent="0.3">
      <c r="E256" s="1772"/>
      <c r="G256" s="1788"/>
      <c r="H256" s="1788"/>
      <c r="K256" s="162"/>
    </row>
    <row r="257" spans="1:11" ht="15.95" customHeight="1" thickBot="1" x14ac:dyDescent="0.3">
      <c r="A257" s="172" t="s">
        <v>260</v>
      </c>
      <c r="B257" s="173"/>
      <c r="C257" s="173"/>
      <c r="D257" s="202"/>
      <c r="E257" s="173"/>
      <c r="F257" s="173"/>
      <c r="G257" s="205"/>
      <c r="H257" s="205"/>
      <c r="I257" s="1768"/>
      <c r="J257" s="191">
        <f>J242-D248</f>
        <v>0</v>
      </c>
      <c r="K257" s="162"/>
    </row>
    <row r="258" spans="1:11" ht="15.95" customHeight="1" x14ac:dyDescent="0.25">
      <c r="A258" s="51" t="s">
        <v>163</v>
      </c>
      <c r="B258" s="51"/>
      <c r="C258" s="1789"/>
      <c r="D258" s="1793"/>
      <c r="E258" s="11"/>
      <c r="J258" s="10"/>
      <c r="K258" s="162"/>
    </row>
    <row r="259" spans="1:11" ht="15.95" customHeight="1" x14ac:dyDescent="0.25">
      <c r="E259" s="1772"/>
      <c r="G259" s="1788"/>
      <c r="H259" s="1788"/>
      <c r="K259" s="162"/>
    </row>
    <row r="260" spans="1:11" ht="15.95" customHeight="1" thickBot="1" x14ac:dyDescent="0.3">
      <c r="A260" s="258" t="s">
        <v>221</v>
      </c>
      <c r="B260" s="258"/>
      <c r="K260" s="162"/>
    </row>
    <row r="261" spans="1:11" ht="15.95" customHeight="1" thickBot="1" x14ac:dyDescent="0.3">
      <c r="A261" s="319" t="s">
        <v>213</v>
      </c>
      <c r="B261" s="318"/>
      <c r="C261" s="318"/>
      <c r="D261" s="33">
        <f>D83</f>
        <v>324.64</v>
      </c>
      <c r="E261" s="1771" t="s">
        <v>235</v>
      </c>
      <c r="G261" s="151" t="s">
        <v>232</v>
      </c>
      <c r="H261" s="151"/>
      <c r="K261" s="162"/>
    </row>
    <row r="262" spans="1:11" ht="15.95" customHeight="1" x14ac:dyDescent="0.25">
      <c r="A262" s="317" t="s">
        <v>112</v>
      </c>
      <c r="B262" s="548"/>
      <c r="C262" s="316"/>
      <c r="D262" s="58">
        <f>D206</f>
        <v>0</v>
      </c>
      <c r="E262" s="1771" t="s">
        <v>235</v>
      </c>
      <c r="G262" s="151" t="s">
        <v>151</v>
      </c>
      <c r="H262" s="151"/>
      <c r="K262" s="162"/>
    </row>
    <row r="263" spans="1:11" ht="15.95" customHeight="1" thickBot="1" x14ac:dyDescent="0.3">
      <c r="A263" s="315" t="s">
        <v>113</v>
      </c>
      <c r="B263" s="549"/>
      <c r="C263" s="314"/>
      <c r="D263" s="257">
        <f>D111</f>
        <v>0</v>
      </c>
      <c r="E263" s="1771" t="s">
        <v>235</v>
      </c>
      <c r="G263" s="151" t="s">
        <v>232</v>
      </c>
      <c r="H263" s="151"/>
      <c r="K263" s="162"/>
    </row>
    <row r="264" spans="1:11" ht="15.95" customHeight="1" thickBot="1" x14ac:dyDescent="0.3">
      <c r="A264" s="1774" t="s">
        <v>212</v>
      </c>
      <c r="B264" s="1775"/>
      <c r="C264" s="1790"/>
      <c r="D264" s="73" t="s">
        <v>71</v>
      </c>
      <c r="E264" s="73" t="s">
        <v>81</v>
      </c>
      <c r="G264" s="1803" t="s">
        <v>869</v>
      </c>
      <c r="K264" s="162"/>
    </row>
    <row r="265" spans="1:11" ht="15.95" customHeight="1" x14ac:dyDescent="0.25">
      <c r="A265" s="2486" t="s">
        <v>907</v>
      </c>
      <c r="B265" s="2487"/>
      <c r="C265" s="2488"/>
      <c r="D265" s="233">
        <v>263.57</v>
      </c>
      <c r="E265" s="395" t="s">
        <v>908</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263.57</v>
      </c>
      <c r="E269" s="1772"/>
      <c r="K269" s="162"/>
    </row>
    <row r="270" spans="1:11" ht="15.95" customHeight="1" thickBot="1" x14ac:dyDescent="0.35">
      <c r="A270" s="440" t="s">
        <v>236</v>
      </c>
      <c r="B270" s="551"/>
      <c r="C270" s="312"/>
      <c r="D270" s="445">
        <f>D261+D262+D263-D269</f>
        <v>61.069999999999993</v>
      </c>
      <c r="E270" s="1782" t="s">
        <v>298</v>
      </c>
      <c r="G270" s="1788"/>
      <c r="H270" s="1788"/>
      <c r="K270" s="162"/>
    </row>
    <row r="271" spans="1:11" ht="15.95" customHeight="1" thickBot="1" x14ac:dyDescent="0.3">
      <c r="E271" s="1772"/>
      <c r="G271" s="1788"/>
      <c r="H271" s="1788"/>
      <c r="K271" s="162"/>
    </row>
    <row r="272" spans="1:11" ht="15.95" customHeight="1" thickBot="1" x14ac:dyDescent="0.3">
      <c r="A272" s="322" t="s">
        <v>204</v>
      </c>
      <c r="B272" s="552"/>
      <c r="C272" s="1768"/>
      <c r="D272" s="1768"/>
      <c r="E272" s="1768"/>
      <c r="F272" s="1768"/>
      <c r="G272" s="1768"/>
      <c r="H272" s="1768"/>
      <c r="I272" s="1769"/>
      <c r="J272" s="381">
        <f>D158+D187+D239+D269+D254</f>
        <v>360.86</v>
      </c>
      <c r="K272" s="162"/>
    </row>
    <row r="273" spans="1:22" ht="15.95" customHeight="1" thickBot="1" x14ac:dyDescent="0.3">
      <c r="G273" s="151"/>
      <c r="H273" s="151"/>
      <c r="K273" s="162"/>
    </row>
    <row r="274" spans="1:22" ht="16.5" thickBot="1" x14ac:dyDescent="0.3">
      <c r="A274" s="322" t="s">
        <v>205</v>
      </c>
      <c r="B274" s="552"/>
      <c r="C274" s="1768"/>
      <c r="D274" s="1768"/>
      <c r="E274" s="1768"/>
      <c r="F274" s="1768"/>
      <c r="G274" s="1768"/>
      <c r="H274" s="1768"/>
      <c r="I274" s="1769"/>
      <c r="J274" s="383">
        <f>K75+E112-J272</f>
        <v>796.78000000000009</v>
      </c>
      <c r="K274" s="302"/>
      <c r="L274" s="377"/>
      <c r="M274" s="1771" t="s">
        <v>202</v>
      </c>
      <c r="U274" s="382" t="s">
        <v>206</v>
      </c>
      <c r="V274" s="303" t="s">
        <v>83</v>
      </c>
    </row>
    <row r="308" spans="3:5" x14ac:dyDescent="0.25">
      <c r="C308" s="1793"/>
      <c r="D308" s="1793"/>
      <c r="E308" s="1793"/>
    </row>
    <row r="309" spans="3:5" x14ac:dyDescent="0.25">
      <c r="C309" s="1793"/>
      <c r="D309" s="1793"/>
      <c r="E309" s="1793"/>
    </row>
    <row r="310" spans="3:5" x14ac:dyDescent="0.25">
      <c r="C310" s="1793"/>
      <c r="D310" s="1793"/>
      <c r="E310" s="1793"/>
    </row>
    <row r="311" spans="3:5" x14ac:dyDescent="0.25">
      <c r="C311" s="1793"/>
      <c r="D311" s="1793"/>
      <c r="E311" s="1793"/>
    </row>
    <row r="312" spans="3:5" x14ac:dyDescent="0.25">
      <c r="C312" s="1793"/>
      <c r="D312" s="1793"/>
      <c r="E312" s="1793"/>
    </row>
    <row r="313" spans="3:5" x14ac:dyDescent="0.25">
      <c r="C313" s="1793"/>
      <c r="D313" s="1793"/>
      <c r="E313" s="1793"/>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824-1C12-456C-BCD7-4A2F406841A0}">
  <sheetPr>
    <pageSetUpPr fitToPage="1"/>
  </sheetPr>
  <dimension ref="A1:V313"/>
  <sheetViews>
    <sheetView topLeftCell="A108" zoomScaleNormal="100" workbookViewId="0">
      <selection activeCell="J35" sqref="J35"/>
    </sheetView>
  </sheetViews>
  <sheetFormatPr defaultRowHeight="15" x14ac:dyDescent="0.25"/>
  <cols>
    <col min="1" max="5" width="10.7109375" style="1816" customWidth="1"/>
    <col min="6" max="6" width="0.85546875" style="1816" customWidth="1"/>
    <col min="7" max="11" width="10.7109375" style="1816" customWidth="1"/>
    <col min="12" max="12" width="5.7109375" style="1816" customWidth="1"/>
    <col min="13" max="16" width="10.7109375" style="1816" customWidth="1"/>
    <col min="17" max="16384" width="9.140625" style="1816"/>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April</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43939</v>
      </c>
      <c r="E11" s="173"/>
      <c r="F11" s="173"/>
      <c r="G11" s="492"/>
      <c r="H11" s="492"/>
      <c r="I11" s="1829" t="s">
        <v>203</v>
      </c>
      <c r="J11" s="174">
        <f>K60</f>
        <v>816.78</v>
      </c>
      <c r="K11" s="162"/>
    </row>
    <row r="12" spans="1:11" ht="19.5" thickBot="1" x14ac:dyDescent="0.3">
      <c r="A12" s="494" t="s">
        <v>701</v>
      </c>
      <c r="B12" s="503"/>
      <c r="C12" s="495"/>
      <c r="D12" s="496" t="s">
        <v>86</v>
      </c>
      <c r="E12" s="497">
        <f>D73</f>
        <v>20</v>
      </c>
      <c r="F12" s="175"/>
      <c r="G12" s="176"/>
      <c r="H12" s="176"/>
      <c r="I12" s="177"/>
      <c r="K12" s="162"/>
    </row>
    <row r="13" spans="1:11" ht="16.5" thickBot="1" x14ac:dyDescent="0.3">
      <c r="A13" s="172" t="s">
        <v>159</v>
      </c>
      <c r="B13" s="173"/>
      <c r="C13" s="173"/>
      <c r="D13" s="173"/>
      <c r="E13" s="173"/>
      <c r="F13" s="173"/>
      <c r="G13" s="205"/>
      <c r="H13" s="205"/>
      <c r="I13" s="1814"/>
      <c r="J13" s="174">
        <f>J11-E12</f>
        <v>796.78</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67.289999999999992</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67.289999999999992</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813"/>
      <c r="J27" s="191">
        <f>J13+E17-E25</f>
        <v>729.49</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838"/>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735.71</v>
      </c>
      <c r="E34" s="411">
        <f>D165</f>
        <v>668.42000000000007</v>
      </c>
      <c r="G34" s="613">
        <f>C34-E34</f>
        <v>266.57999999999993</v>
      </c>
      <c r="H34" s="614">
        <f>E34/C34</f>
        <v>0.71488770053475947</v>
      </c>
      <c r="I34" s="612" t="s">
        <v>921</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735.71</v>
      </c>
      <c r="E37" s="410">
        <f>SUM(E34:E36)</f>
        <v>668.42000000000007</v>
      </c>
      <c r="G37" s="43">
        <f>C37-E37</f>
        <v>1216.58</v>
      </c>
      <c r="H37" s="11"/>
      <c r="I37" s="612"/>
    </row>
    <row r="38" spans="1:11" ht="5.0999999999999996" customHeight="1" thickBot="1" x14ac:dyDescent="0.35">
      <c r="A38" s="1822"/>
      <c r="B38" s="1822"/>
      <c r="E38" s="1838"/>
      <c r="G38" s="151"/>
      <c r="H38" s="151"/>
    </row>
    <row r="39" spans="1:11" ht="15.75" thickBot="1" x14ac:dyDescent="0.3">
      <c r="A39" s="421" t="s">
        <v>82</v>
      </c>
      <c r="B39" s="517"/>
      <c r="C39" s="422"/>
      <c r="D39" s="418" t="s">
        <v>126</v>
      </c>
      <c r="E39" s="155" t="s">
        <v>127</v>
      </c>
    </row>
    <row r="40" spans="1:11" x14ac:dyDescent="0.25">
      <c r="A40" s="423" t="s">
        <v>214</v>
      </c>
      <c r="B40" s="518"/>
      <c r="C40" s="424"/>
      <c r="D40" s="419">
        <f>D83</f>
        <v>61.07</v>
      </c>
      <c r="E40" s="61">
        <f>D270</f>
        <v>61.07</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61.07</v>
      </c>
      <c r="E43" s="33">
        <f>SUM(E40:E42)</f>
        <v>61.07</v>
      </c>
      <c r="K43" s="183"/>
    </row>
    <row r="44" spans="1:11" ht="15.75" thickBot="1" x14ac:dyDescent="0.3">
      <c r="A44" s="1830"/>
      <c r="B44" s="1830"/>
      <c r="C44" s="10"/>
      <c r="D44" s="10"/>
      <c r="E44" s="11"/>
      <c r="K44" s="183"/>
    </row>
    <row r="45" spans="1:11" ht="16.5" thickBot="1" x14ac:dyDescent="0.3">
      <c r="A45" s="487" t="s">
        <v>131</v>
      </c>
      <c r="B45" s="522"/>
      <c r="C45" s="488"/>
      <c r="D45" s="1823"/>
      <c r="E45" s="1823"/>
      <c r="F45" s="490"/>
      <c r="G45" s="1824"/>
      <c r="H45" s="1824"/>
      <c r="I45" s="362" t="s">
        <v>200</v>
      </c>
      <c r="J45" s="361" t="s">
        <v>199</v>
      </c>
      <c r="K45" s="183"/>
    </row>
    <row r="46" spans="1:11" ht="15.75" thickBot="1" x14ac:dyDescent="0.3">
      <c r="A46" s="197"/>
      <c r="B46" s="197"/>
      <c r="C46" s="177"/>
      <c r="F46" s="177"/>
      <c r="G46" s="196"/>
      <c r="H46" s="196"/>
      <c r="I46" s="198">
        <f>C37+E43</f>
        <v>1946.07</v>
      </c>
      <c r="J46" s="199">
        <f>E37+E43</f>
        <v>729.49000000000012</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814"/>
      <c r="J49" s="191">
        <f>J257</f>
        <v>0</v>
      </c>
      <c r="K49" s="203"/>
    </row>
    <row r="50" spans="1:14" x14ac:dyDescent="0.25">
      <c r="A50" s="51" t="s">
        <v>162</v>
      </c>
      <c r="B50" s="51"/>
      <c r="C50" s="1841"/>
      <c r="D50" s="1838"/>
      <c r="E50" s="11"/>
    </row>
    <row r="54" spans="1:14" ht="18.75" x14ac:dyDescent="0.3">
      <c r="E54" s="380" t="s">
        <v>144</v>
      </c>
      <c r="I54" s="18"/>
      <c r="J54" s="2519" t="s">
        <v>556</v>
      </c>
      <c r="K54" s="2519"/>
    </row>
    <row r="55" spans="1:14" ht="9.9499999999999993" customHeight="1" x14ac:dyDescent="0.25">
      <c r="A55" s="1013"/>
      <c r="B55" s="1013"/>
      <c r="C55" s="1801" t="s">
        <v>854</v>
      </c>
      <c r="D55" s="1838"/>
      <c r="E55" s="1838"/>
      <c r="J55" s="1838"/>
    </row>
    <row r="56" spans="1:14" ht="19.5" thickBot="1" x14ac:dyDescent="0.35">
      <c r="A56" s="164" t="s">
        <v>59</v>
      </c>
      <c r="B56" s="164"/>
      <c r="C56" s="2589" t="s">
        <v>913</v>
      </c>
      <c r="D56" s="2589"/>
      <c r="E56" s="2589"/>
      <c r="F56" s="18"/>
      <c r="G56" s="168">
        <v>2020</v>
      </c>
      <c r="H56" s="168"/>
      <c r="J56" s="1838"/>
    </row>
    <row r="57" spans="1:14" x14ac:dyDescent="0.25">
      <c r="J57" s="1838"/>
    </row>
    <row r="58" spans="1:14" ht="12" customHeight="1" x14ac:dyDescent="0.25">
      <c r="A58" s="258" t="s">
        <v>64</v>
      </c>
      <c r="B58" s="258"/>
      <c r="C58" s="11"/>
      <c r="D58" s="1802" t="s">
        <v>855</v>
      </c>
      <c r="E58" s="1838"/>
      <c r="J58" s="1838"/>
    </row>
    <row r="59" spans="1:14" ht="8.1" customHeight="1" thickBot="1" x14ac:dyDescent="0.35">
      <c r="A59" s="1822"/>
      <c r="B59" s="1822"/>
      <c r="C59" s="11"/>
      <c r="D59" s="1838"/>
      <c r="E59" s="1838"/>
      <c r="J59" s="1838"/>
    </row>
    <row r="60" spans="1:14" ht="15.75" thickBot="1" x14ac:dyDescent="0.3">
      <c r="A60" s="1827" t="s">
        <v>198</v>
      </c>
      <c r="B60" s="1828"/>
      <c r="C60" s="1813"/>
      <c r="D60" s="359">
        <v>43939</v>
      </c>
      <c r="E60" s="358"/>
      <c r="F60" s="1813"/>
      <c r="G60" s="1813"/>
      <c r="H60" s="1813"/>
      <c r="I60" s="1813"/>
      <c r="J60" s="357" t="s">
        <v>203</v>
      </c>
      <c r="K60" s="356">
        <v>816.78</v>
      </c>
    </row>
    <row r="61" spans="1:14" ht="9.9499999999999993" customHeight="1" thickBot="1" x14ac:dyDescent="0.3">
      <c r="B61" s="1804" t="s">
        <v>856</v>
      </c>
      <c r="H61" s="1804" t="s">
        <v>857</v>
      </c>
      <c r="K61" s="162"/>
    </row>
    <row r="62" spans="1:14" ht="20.100000000000001" customHeight="1" thickBot="1" x14ac:dyDescent="0.3">
      <c r="A62" s="1817" t="s">
        <v>169</v>
      </c>
      <c r="B62" s="1818"/>
      <c r="C62" s="1818"/>
      <c r="D62" s="73" t="s">
        <v>17</v>
      </c>
      <c r="E62" s="207" t="s">
        <v>99</v>
      </c>
      <c r="G62" s="2584" t="s">
        <v>554</v>
      </c>
      <c r="H62" s="2585"/>
      <c r="I62" s="2585"/>
      <c r="J62" s="2586"/>
      <c r="K62" s="162"/>
    </row>
    <row r="63" spans="1:14" ht="15.75" customHeight="1" thickBot="1" x14ac:dyDescent="0.3">
      <c r="A63" s="2486" t="s">
        <v>914</v>
      </c>
      <c r="B63" s="2487"/>
      <c r="C63" s="2488"/>
      <c r="D63" s="233">
        <v>20</v>
      </c>
      <c r="E63" s="355" t="s">
        <v>902</v>
      </c>
      <c r="G63" s="1817" t="s">
        <v>63</v>
      </c>
      <c r="H63" s="1818"/>
      <c r="I63" s="558" t="s">
        <v>17</v>
      </c>
      <c r="J63" s="271" t="s">
        <v>61</v>
      </c>
      <c r="K63" s="162"/>
      <c r="N63" s="1831"/>
    </row>
    <row r="64" spans="1:14" x14ac:dyDescent="0.25">
      <c r="A64" s="2489"/>
      <c r="B64" s="2490"/>
      <c r="C64" s="2491"/>
      <c r="D64" s="211"/>
      <c r="E64" s="354"/>
      <c r="G64" s="2486" t="s">
        <v>907</v>
      </c>
      <c r="H64" s="2488"/>
      <c r="I64" s="228">
        <v>263.57</v>
      </c>
      <c r="J64" s="231" t="s">
        <v>915</v>
      </c>
      <c r="K64" s="162"/>
    </row>
    <row r="65" spans="1:11" x14ac:dyDescent="0.25">
      <c r="A65" s="2489"/>
      <c r="B65" s="2490"/>
      <c r="C65" s="2491"/>
      <c r="D65" s="211"/>
      <c r="E65" s="354"/>
      <c r="G65" s="2489" t="s">
        <v>916</v>
      </c>
      <c r="H65" s="2491"/>
      <c r="I65" s="227">
        <v>11.95</v>
      </c>
      <c r="J65" s="226" t="s">
        <v>917</v>
      </c>
      <c r="K65" s="162"/>
    </row>
    <row r="66" spans="1:11" x14ac:dyDescent="0.25">
      <c r="A66" s="2489"/>
      <c r="B66" s="2490"/>
      <c r="C66" s="2491"/>
      <c r="D66" s="211"/>
      <c r="E66" s="354"/>
      <c r="G66" s="2489" t="s">
        <v>897</v>
      </c>
      <c r="H66" s="2491"/>
      <c r="I66" s="227">
        <v>12.94</v>
      </c>
      <c r="J66" s="226" t="s">
        <v>906</v>
      </c>
      <c r="K66" s="162"/>
    </row>
    <row r="67" spans="1:11" x14ac:dyDescent="0.25">
      <c r="A67" s="2489"/>
      <c r="B67" s="2490"/>
      <c r="C67" s="2491"/>
      <c r="D67" s="211"/>
      <c r="E67" s="354"/>
      <c r="G67" s="2489" t="s">
        <v>918</v>
      </c>
      <c r="H67" s="2491"/>
      <c r="I67" s="227">
        <v>15.9</v>
      </c>
      <c r="J67" s="226" t="s">
        <v>919</v>
      </c>
      <c r="K67" s="162"/>
    </row>
    <row r="68" spans="1:11" x14ac:dyDescent="0.25">
      <c r="A68" s="2489"/>
      <c r="B68" s="2490"/>
      <c r="C68" s="2491"/>
      <c r="D68" s="211"/>
      <c r="E68" s="354"/>
      <c r="G68" s="2489" t="s">
        <v>920</v>
      </c>
      <c r="H68" s="2491"/>
      <c r="I68" s="227">
        <v>26.5</v>
      </c>
      <c r="J68" s="226" t="s">
        <v>919</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20</v>
      </c>
      <c r="E73" s="83"/>
      <c r="K73" s="162"/>
    </row>
    <row r="74" spans="1:11" ht="8.1" customHeight="1" thickBot="1" x14ac:dyDescent="0.3">
      <c r="K74" s="162"/>
    </row>
    <row r="75" spans="1:11" ht="15.75" thickBot="1" x14ac:dyDescent="0.3">
      <c r="A75" s="1812" t="s">
        <v>196</v>
      </c>
      <c r="B75" s="1813"/>
      <c r="C75" s="1813"/>
      <c r="D75" s="1813"/>
      <c r="E75" s="351"/>
      <c r="F75" s="1813"/>
      <c r="G75" s="1813"/>
      <c r="H75" s="1813"/>
      <c r="I75" s="1813"/>
      <c r="J75" s="1814"/>
      <c r="K75" s="33">
        <f>K60-D73</f>
        <v>796.78</v>
      </c>
    </row>
    <row r="76" spans="1:11" ht="8.1" customHeight="1" x14ac:dyDescent="0.25">
      <c r="E76" s="1838"/>
      <c r="K76" s="162"/>
    </row>
    <row r="77" spans="1:11" ht="12" customHeight="1" x14ac:dyDescent="0.25">
      <c r="A77" s="258" t="s">
        <v>763</v>
      </c>
      <c r="E77" s="1838"/>
      <c r="K77" s="162"/>
    </row>
    <row r="78" spans="1:11" ht="9.9499999999999993" customHeight="1" thickBot="1" x14ac:dyDescent="0.3">
      <c r="D78" s="1806" t="s">
        <v>858</v>
      </c>
      <c r="E78" s="1838"/>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735.71</v>
      </c>
      <c r="E80" s="561">
        <f>C80-D80</f>
        <v>199.28999999999996</v>
      </c>
      <c r="F80" s="1838"/>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61.07</v>
      </c>
      <c r="D83" s="415">
        <v>61.07</v>
      </c>
      <c r="E83" s="59" t="s">
        <v>229</v>
      </c>
      <c r="G83" s="2495"/>
      <c r="H83" s="2495"/>
      <c r="I83" s="2495"/>
      <c r="J83" s="2495"/>
      <c r="K83" s="2495"/>
    </row>
    <row r="84" spans="1:11" ht="15" customHeight="1" x14ac:dyDescent="0.25">
      <c r="A84" s="2565" t="s">
        <v>122</v>
      </c>
      <c r="B84" s="2566"/>
      <c r="C84" s="414">
        <f>D84</f>
        <v>0</v>
      </c>
      <c r="D84" s="415">
        <v>0</v>
      </c>
      <c r="E84" s="59" t="s">
        <v>229</v>
      </c>
      <c r="F84" s="1838"/>
      <c r="G84" s="2495"/>
      <c r="H84" s="2495"/>
      <c r="I84" s="2495"/>
      <c r="J84" s="2495"/>
      <c r="K84" s="2495"/>
    </row>
    <row r="85" spans="1:11" ht="15" customHeight="1" thickBot="1" x14ac:dyDescent="0.3">
      <c r="A85" s="2567" t="s">
        <v>149</v>
      </c>
      <c r="B85" s="2568"/>
      <c r="C85" s="414">
        <f>D85</f>
        <v>0</v>
      </c>
      <c r="D85" s="416">
        <v>0</v>
      </c>
      <c r="E85" s="59" t="s">
        <v>229</v>
      </c>
      <c r="F85" s="1838"/>
      <c r="G85" s="2495"/>
      <c r="H85" s="2495"/>
      <c r="I85" s="2495"/>
      <c r="J85" s="2495"/>
      <c r="K85" s="2495"/>
    </row>
    <row r="86" spans="1:11" ht="15" customHeight="1" thickBot="1" x14ac:dyDescent="0.3">
      <c r="A86" s="2569" t="s">
        <v>228</v>
      </c>
      <c r="B86" s="2570"/>
      <c r="C86" s="156">
        <f>C80+C81+C82+C83+C84+C85</f>
        <v>1946.07</v>
      </c>
      <c r="D86" s="33">
        <f>SUM(D80:D85)</f>
        <v>796.78000000000009</v>
      </c>
      <c r="E86" s="11"/>
      <c r="G86" s="2571"/>
      <c r="H86" s="2571"/>
      <c r="I86" s="2571"/>
      <c r="J86" s="2571"/>
      <c r="K86" s="2571"/>
    </row>
    <row r="87" spans="1:11" ht="9.9499999999999993" customHeight="1" thickBot="1" x14ac:dyDescent="0.3">
      <c r="E87" s="1838"/>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838"/>
      <c r="K89" s="162"/>
    </row>
    <row r="90" spans="1:11" ht="12" customHeight="1" x14ac:dyDescent="0.25">
      <c r="A90" s="258" t="s">
        <v>65</v>
      </c>
      <c r="B90" s="258"/>
      <c r="C90" s="160"/>
      <c r="D90" s="1808" t="s">
        <v>860</v>
      </c>
      <c r="E90" s="1838"/>
      <c r="K90" s="162"/>
    </row>
    <row r="91" spans="1:11" ht="5.0999999999999996" customHeight="1" thickBot="1" x14ac:dyDescent="0.35">
      <c r="A91" s="1822"/>
      <c r="B91" s="1822"/>
      <c r="C91" s="24"/>
      <c r="D91" s="1838"/>
      <c r="E91" s="1838"/>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818"/>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838"/>
      <c r="G117" s="161"/>
      <c r="H117" s="161"/>
      <c r="K117" s="162"/>
    </row>
    <row r="118" spans="1:21" ht="15.75" thickBot="1" x14ac:dyDescent="0.3">
      <c r="C118" s="11"/>
      <c r="D118" s="11"/>
      <c r="E118" s="1838"/>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838"/>
      <c r="I120" s="86"/>
      <c r="K120" s="162"/>
    </row>
    <row r="121" spans="1:21" ht="15" customHeight="1" x14ac:dyDescent="0.25">
      <c r="A121" s="258" t="s">
        <v>265</v>
      </c>
      <c r="B121" s="258"/>
      <c r="D121" s="10"/>
      <c r="E121" s="1838"/>
      <c r="I121" s="86"/>
      <c r="K121" s="162"/>
    </row>
    <row r="122" spans="1:21" ht="15" customHeight="1" x14ac:dyDescent="0.25">
      <c r="A122" s="258"/>
      <c r="B122" s="258"/>
      <c r="D122" s="10"/>
      <c r="E122" s="1838"/>
      <c r="I122" s="86"/>
      <c r="K122" s="162"/>
    </row>
    <row r="123" spans="1:21" ht="15" customHeight="1" x14ac:dyDescent="0.25">
      <c r="A123" s="448" t="s">
        <v>650</v>
      </c>
      <c r="B123" s="448"/>
      <c r="D123" s="10"/>
      <c r="E123" s="1838"/>
      <c r="I123" s="86"/>
      <c r="K123" s="162"/>
    </row>
    <row r="124" spans="1:21" ht="9.9499999999999993" customHeight="1" thickBot="1" x14ac:dyDescent="0.3">
      <c r="D124" s="1809" t="s">
        <v>863</v>
      </c>
      <c r="K124" s="162"/>
    </row>
    <row r="125" spans="1:21" ht="15" customHeight="1" thickBot="1" x14ac:dyDescent="0.3">
      <c r="A125" s="2506" t="s">
        <v>19</v>
      </c>
      <c r="B125" s="2508"/>
      <c r="C125" s="1837" t="s">
        <v>106</v>
      </c>
      <c r="D125" s="73"/>
      <c r="E125" s="73" t="s">
        <v>81</v>
      </c>
      <c r="G125" s="2495" t="s">
        <v>300</v>
      </c>
      <c r="H125" s="2495"/>
      <c r="I125" s="2495"/>
      <c r="J125" s="2495"/>
      <c r="K125" s="2495"/>
    </row>
    <row r="126" spans="1:21" ht="15" customHeight="1" x14ac:dyDescent="0.25">
      <c r="A126" s="2510" t="s">
        <v>110</v>
      </c>
      <c r="B126" s="2512"/>
      <c r="C126" s="125" t="s">
        <v>21</v>
      </c>
      <c r="D126" s="223"/>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826"/>
      <c r="B148" s="1839" t="s">
        <v>1</v>
      </c>
      <c r="C148" s="1003" t="s">
        <v>541</v>
      </c>
      <c r="D148" s="1005"/>
      <c r="E148" s="231"/>
      <c r="G148" s="2526"/>
      <c r="H148" s="2526"/>
      <c r="I148" s="2526"/>
      <c r="J148" s="2526"/>
      <c r="K148" s="2526"/>
    </row>
    <row r="149" spans="1:14" ht="15" customHeight="1" x14ac:dyDescent="0.25">
      <c r="A149" s="2532" t="s">
        <v>119</v>
      </c>
      <c r="B149" s="2533"/>
      <c r="C149" s="1811"/>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835" t="s">
        <v>120</v>
      </c>
      <c r="B158" s="1836"/>
      <c r="C158" s="1833"/>
      <c r="D158" s="33">
        <f>SUM(D126:D157)</f>
        <v>67.289999999999992</v>
      </c>
      <c r="E158" s="1834"/>
      <c r="G158" s="594" t="s">
        <v>281</v>
      </c>
      <c r="H158" s="593" t="s">
        <v>277</v>
      </c>
      <c r="I158" s="593" t="s">
        <v>278</v>
      </c>
      <c r="K158" s="162"/>
      <c r="L158" s="10"/>
    </row>
    <row r="159" spans="1:14" ht="15" customHeight="1" thickBot="1" x14ac:dyDescent="0.3">
      <c r="G159" s="1842"/>
      <c r="H159" s="606">
        <v>0</v>
      </c>
      <c r="I159" s="592">
        <f>D158-H159</f>
        <v>67.289999999999992</v>
      </c>
      <c r="K159" s="162"/>
      <c r="M159" s="33">
        <f>(K119-H159)</f>
        <v>0</v>
      </c>
      <c r="N159" s="325" t="s">
        <v>276</v>
      </c>
    </row>
    <row r="160" spans="1:14" ht="15" customHeight="1" thickBot="1" x14ac:dyDescent="0.3">
      <c r="A160" s="1819" t="s">
        <v>246</v>
      </c>
      <c r="B160" s="1819"/>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735.71</v>
      </c>
      <c r="E162" s="457">
        <f>C162-D162</f>
        <v>199.28999999999996</v>
      </c>
      <c r="G162" s="1825" t="s">
        <v>242</v>
      </c>
      <c r="H162" s="1825"/>
      <c r="J162" s="10"/>
      <c r="K162" s="162"/>
    </row>
    <row r="163" spans="1:16" ht="15" customHeight="1" thickBot="1" x14ac:dyDescent="0.3">
      <c r="A163" s="1816" t="s">
        <v>279</v>
      </c>
      <c r="D163" s="33">
        <f>D162-I159</f>
        <v>668.42000000000007</v>
      </c>
      <c r="E163" s="33">
        <f>C162-D163</f>
        <v>266.57999999999993</v>
      </c>
      <c r="G163" s="1842" t="s">
        <v>287</v>
      </c>
      <c r="K163" s="162"/>
      <c r="M163" s="1825" t="s">
        <v>741</v>
      </c>
    </row>
    <row r="164" spans="1:16" ht="15" customHeight="1" thickBot="1" x14ac:dyDescent="0.3">
      <c r="A164" s="596" t="s">
        <v>280</v>
      </c>
      <c r="B164" s="1844"/>
      <c r="C164" s="484"/>
      <c r="D164" s="431">
        <f>IF((N164)&lt;(E163),N164,E163)</f>
        <v>0</v>
      </c>
      <c r="E164" s="483" t="s">
        <v>239</v>
      </c>
      <c r="G164" s="1815" t="s">
        <v>738</v>
      </c>
      <c r="H164" s="2509" t="s">
        <v>282</v>
      </c>
      <c r="I164" s="2509"/>
      <c r="J164" s="1842"/>
      <c r="M164" s="1815" t="s">
        <v>738</v>
      </c>
      <c r="N164" s="607">
        <v>0</v>
      </c>
    </row>
    <row r="165" spans="1:16" ht="15" customHeight="1" thickBot="1" x14ac:dyDescent="0.3">
      <c r="A165" s="461" t="s">
        <v>247</v>
      </c>
      <c r="B165" s="461"/>
      <c r="C165" s="460">
        <f>C162</f>
        <v>935</v>
      </c>
      <c r="D165" s="456">
        <f>D163+D164</f>
        <v>668.42000000000007</v>
      </c>
      <c r="E165" s="457">
        <f>+C162-D165</f>
        <v>266.57999999999993</v>
      </c>
      <c r="G165" s="1842" t="s">
        <v>704</v>
      </c>
      <c r="H165" s="1842"/>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813"/>
      <c r="F170" s="1813"/>
      <c r="G170" s="1813"/>
      <c r="H170" s="1813"/>
      <c r="I170" s="1813"/>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840"/>
      <c r="C176" s="1813"/>
      <c r="D176" s="1813"/>
      <c r="E176" s="1813"/>
      <c r="F176" s="1813"/>
      <c r="G176" s="1813"/>
      <c r="H176" s="1813"/>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819" t="s">
        <v>651</v>
      </c>
      <c r="D179" s="1806" t="s">
        <v>864</v>
      </c>
      <c r="J179" s="10"/>
      <c r="K179" s="162"/>
    </row>
    <row r="180" spans="1:16" ht="15" customHeight="1" thickBot="1" x14ac:dyDescent="0.3">
      <c r="A180" s="1832" t="s">
        <v>88</v>
      </c>
      <c r="B180" s="1833"/>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832" t="s">
        <v>89</v>
      </c>
      <c r="B187" s="1833"/>
      <c r="C187" s="1833"/>
      <c r="D187" s="33">
        <f>SUM(D181:D186)</f>
        <v>0</v>
      </c>
      <c r="E187" s="1834"/>
      <c r="G187" s="594" t="s">
        <v>281</v>
      </c>
      <c r="H187" s="593" t="s">
        <v>277</v>
      </c>
      <c r="I187" s="593" t="s">
        <v>278</v>
      </c>
      <c r="K187" s="162"/>
      <c r="L187" s="10"/>
    </row>
    <row r="188" spans="1:16" ht="15" customHeight="1" thickBot="1" x14ac:dyDescent="0.3">
      <c r="G188" s="1842"/>
      <c r="H188" s="606">
        <v>0</v>
      </c>
      <c r="I188" s="592">
        <f>D187-H188</f>
        <v>0</v>
      </c>
      <c r="K188" s="162"/>
      <c r="M188" s="33">
        <f>(J176-H188)</f>
        <v>0</v>
      </c>
      <c r="N188" s="325" t="s">
        <v>276</v>
      </c>
    </row>
    <row r="189" spans="1:16" ht="15" customHeight="1" thickBot="1" x14ac:dyDescent="0.3">
      <c r="A189" s="1819" t="s">
        <v>285</v>
      </c>
      <c r="B189" s="1819"/>
      <c r="J189" s="10"/>
      <c r="K189" s="162"/>
    </row>
    <row r="190" spans="1:16" ht="15" customHeight="1" thickBot="1" x14ac:dyDescent="0.3">
      <c r="A190" s="462" t="s">
        <v>123</v>
      </c>
      <c r="B190" s="462"/>
      <c r="C190" s="463" t="s">
        <v>245</v>
      </c>
      <c r="D190" s="463" t="s">
        <v>47</v>
      </c>
      <c r="E190" s="463" t="s">
        <v>243</v>
      </c>
      <c r="H190" s="51"/>
      <c r="I190" s="10"/>
      <c r="J190" s="1842"/>
      <c r="K190" s="162"/>
      <c r="P190" s="1815" t="s">
        <v>83</v>
      </c>
    </row>
    <row r="191" spans="1:16" ht="15" customHeight="1" thickBot="1" x14ac:dyDescent="0.3">
      <c r="A191" s="464" t="s">
        <v>248</v>
      </c>
      <c r="B191" s="539"/>
      <c r="C191" s="465">
        <f>C81</f>
        <v>700</v>
      </c>
      <c r="D191" s="469">
        <f>D81</f>
        <v>0</v>
      </c>
      <c r="E191" s="308">
        <f>C191-D191</f>
        <v>700</v>
      </c>
      <c r="G191" s="1825" t="s">
        <v>257</v>
      </c>
      <c r="H191" s="1825"/>
      <c r="J191" s="10"/>
      <c r="K191" s="162"/>
    </row>
    <row r="192" spans="1:16" ht="15" customHeight="1" thickBot="1" x14ac:dyDescent="0.3">
      <c r="A192" s="586" t="s">
        <v>274</v>
      </c>
      <c r="B192" s="587"/>
      <c r="C192" s="588"/>
      <c r="D192" s="33">
        <f>D191-I188</f>
        <v>0</v>
      </c>
      <c r="E192" s="33">
        <f>E191+I188</f>
        <v>700</v>
      </c>
      <c r="G192" s="1842" t="s">
        <v>287</v>
      </c>
      <c r="M192" s="1825" t="s">
        <v>737</v>
      </c>
    </row>
    <row r="193" spans="1:14" ht="15" customHeight="1" thickBot="1" x14ac:dyDescent="0.3">
      <c r="A193" s="596" t="s">
        <v>280</v>
      </c>
      <c r="B193" s="1843"/>
      <c r="C193" s="589"/>
      <c r="D193" s="431">
        <f>N193</f>
        <v>0</v>
      </c>
      <c r="E193" s="450" t="s">
        <v>256</v>
      </c>
      <c r="G193" s="1815" t="s">
        <v>738</v>
      </c>
      <c r="H193" s="2509" t="s">
        <v>282</v>
      </c>
      <c r="I193" s="2509"/>
      <c r="J193" s="1842"/>
      <c r="K193" s="162"/>
      <c r="L193" s="10"/>
      <c r="M193" s="1815" t="s">
        <v>736</v>
      </c>
      <c r="N193" s="607">
        <v>0</v>
      </c>
    </row>
    <row r="194" spans="1:14" ht="15" customHeight="1" thickBot="1" x14ac:dyDescent="0.3">
      <c r="A194" s="467" t="s">
        <v>231</v>
      </c>
      <c r="B194" s="467"/>
      <c r="C194" s="466">
        <f>C191</f>
        <v>700</v>
      </c>
      <c r="D194" s="466">
        <f>D192+D193</f>
        <v>0</v>
      </c>
      <c r="E194" s="466">
        <f>C194-D194</f>
        <v>700</v>
      </c>
      <c r="G194" s="1842" t="s">
        <v>703</v>
      </c>
      <c r="H194" s="1825"/>
      <c r="J194" s="1842"/>
    </row>
    <row r="195" spans="1:14" ht="15" customHeight="1" x14ac:dyDescent="0.25"/>
    <row r="196" spans="1:14" ht="15" customHeight="1" thickBot="1" x14ac:dyDescent="0.3">
      <c r="G196" s="1825"/>
      <c r="H196" s="1825"/>
      <c r="J196" s="10"/>
      <c r="K196" s="162"/>
    </row>
    <row r="197" spans="1:14" ht="15" customHeight="1" thickBot="1" x14ac:dyDescent="0.3">
      <c r="A197" s="324" t="s">
        <v>92</v>
      </c>
      <c r="B197" s="329"/>
      <c r="C197" s="1813"/>
      <c r="D197" s="1813"/>
      <c r="E197" s="1813"/>
      <c r="F197" s="1813"/>
      <c r="G197" s="1813"/>
      <c r="H197" s="1813"/>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825"/>
      <c r="C201" s="1825"/>
      <c r="D201" s="1805" t="s">
        <v>864</v>
      </c>
      <c r="K201" s="162"/>
    </row>
    <row r="202" spans="1:14" ht="15" customHeight="1" thickBot="1" x14ac:dyDescent="0.3">
      <c r="A202" s="136" t="s">
        <v>111</v>
      </c>
      <c r="B202" s="540"/>
      <c r="C202" s="1833"/>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825"/>
      <c r="H205" s="1825"/>
      <c r="J205" s="10"/>
      <c r="N205" s="162"/>
    </row>
    <row r="206" spans="1:14" ht="15" customHeight="1" thickBot="1" x14ac:dyDescent="0.3">
      <c r="A206" s="1835" t="s">
        <v>121</v>
      </c>
      <c r="B206" s="1836"/>
      <c r="C206" s="1833"/>
      <c r="D206" s="33">
        <f>SUM(D203:D205)</f>
        <v>0</v>
      </c>
      <c r="E206" s="1842" t="s">
        <v>293</v>
      </c>
    </row>
    <row r="207" spans="1:14" ht="15" customHeight="1" x14ac:dyDescent="0.25">
      <c r="K207" s="162"/>
    </row>
    <row r="208" spans="1:14" ht="15" customHeight="1" thickBot="1" x14ac:dyDescent="0.3">
      <c r="A208" s="1819" t="s">
        <v>289</v>
      </c>
      <c r="B208" s="1819"/>
      <c r="K208" s="162"/>
    </row>
    <row r="209" spans="1:16" ht="15" customHeight="1" thickBot="1" x14ac:dyDescent="0.3">
      <c r="A209" s="1132" t="s">
        <v>114</v>
      </c>
      <c r="B209" s="1132"/>
      <c r="C209" s="472" t="s">
        <v>245</v>
      </c>
      <c r="D209" s="472" t="s">
        <v>47</v>
      </c>
      <c r="E209" s="472" t="s">
        <v>243</v>
      </c>
      <c r="K209" s="162"/>
      <c r="P209" s="1815" t="s">
        <v>83</v>
      </c>
    </row>
    <row r="210" spans="1:16" ht="15" customHeight="1" thickBot="1" x14ac:dyDescent="0.3">
      <c r="A210" s="1132" t="s">
        <v>248</v>
      </c>
      <c r="B210" s="1132"/>
      <c r="C210" s="432">
        <f>C82</f>
        <v>250</v>
      </c>
      <c r="D210" s="432">
        <f>D82</f>
        <v>0</v>
      </c>
      <c r="E210" s="432">
        <f>C210-D210</f>
        <v>250</v>
      </c>
      <c r="G210" s="1825" t="s">
        <v>257</v>
      </c>
      <c r="H210" s="1825"/>
      <c r="K210" s="162"/>
    </row>
    <row r="211" spans="1:16" ht="15" customHeight="1" thickBot="1" x14ac:dyDescent="0.3">
      <c r="A211" s="486" t="s">
        <v>273</v>
      </c>
      <c r="B211" s="544"/>
      <c r="C211" s="479"/>
      <c r="D211" s="432">
        <f>D210-D206</f>
        <v>0</v>
      </c>
      <c r="E211" s="432">
        <f>E210+D206</f>
        <v>250</v>
      </c>
      <c r="G211" s="1842" t="s">
        <v>290</v>
      </c>
      <c r="M211" s="1825" t="s">
        <v>739</v>
      </c>
    </row>
    <row r="212" spans="1:16" ht="15" customHeight="1" thickBot="1" x14ac:dyDescent="0.3">
      <c r="A212" s="596" t="s">
        <v>280</v>
      </c>
      <c r="B212" s="1844"/>
      <c r="C212" s="1814"/>
      <c r="D212" s="431">
        <f>IF((N212)&lt;(E210+E211),N212,(E210+E211))</f>
        <v>0</v>
      </c>
      <c r="E212" s="450" t="s">
        <v>256</v>
      </c>
      <c r="G212" s="1815" t="s">
        <v>738</v>
      </c>
      <c r="H212" s="2509" t="s">
        <v>282</v>
      </c>
      <c r="I212" s="2509"/>
      <c r="J212" s="1842"/>
      <c r="K212" s="162"/>
      <c r="M212" s="1816" t="s">
        <v>738</v>
      </c>
      <c r="N212" s="607"/>
    </row>
    <row r="213" spans="1:16" ht="15" customHeight="1" thickBot="1" x14ac:dyDescent="0.3">
      <c r="A213" s="473" t="s">
        <v>250</v>
      </c>
      <c r="B213" s="545"/>
      <c r="C213" s="432">
        <f>C210</f>
        <v>250</v>
      </c>
      <c r="D213" s="432">
        <f>D211+D212</f>
        <v>0</v>
      </c>
      <c r="E213" s="432">
        <f>C213-D213</f>
        <v>250</v>
      </c>
      <c r="G213" s="1825" t="s">
        <v>292</v>
      </c>
      <c r="H213" s="1825"/>
    </row>
    <row r="214" spans="1:16" ht="15" customHeight="1" x14ac:dyDescent="0.25"/>
    <row r="215" spans="1:16" ht="15" customHeight="1" thickBot="1" x14ac:dyDescent="0.3">
      <c r="G215" s="1825"/>
      <c r="H215" s="1825"/>
      <c r="J215" s="10"/>
      <c r="K215" s="162"/>
    </row>
    <row r="216" spans="1:16" ht="15" customHeight="1" thickBot="1" x14ac:dyDescent="0.3">
      <c r="A216" s="324" t="s">
        <v>251</v>
      </c>
      <c r="B216" s="329"/>
      <c r="C216" s="1813"/>
      <c r="D216" s="1813"/>
      <c r="E216" s="1813"/>
      <c r="F216" s="1813"/>
      <c r="G216" s="1813"/>
      <c r="H216" s="1813"/>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813"/>
      <c r="D222" s="1813"/>
      <c r="E222" s="1813"/>
      <c r="F222" s="1813"/>
      <c r="G222" s="1813"/>
      <c r="H222" s="1813"/>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819" t="s">
        <v>264</v>
      </c>
      <c r="B226" s="1819"/>
      <c r="D226" s="10"/>
    </row>
    <row r="227" spans="1:14" ht="15" customHeight="1" thickBot="1" x14ac:dyDescent="0.3">
      <c r="A227" s="1820" t="s">
        <v>234</v>
      </c>
      <c r="B227" s="1821"/>
      <c r="C227" s="1821"/>
      <c r="D227" s="437">
        <f>D84</f>
        <v>0</v>
      </c>
      <c r="E227" s="1825" t="s">
        <v>254</v>
      </c>
    </row>
    <row r="228" spans="1:14" ht="15" customHeight="1" thickBot="1" x14ac:dyDescent="0.3">
      <c r="A228" s="1832" t="s">
        <v>142</v>
      </c>
      <c r="B228" s="1833"/>
      <c r="C228" s="1833"/>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842" t="s">
        <v>740</v>
      </c>
      <c r="J233" s="10"/>
      <c r="M233" s="33">
        <f>J222-D233</f>
        <v>0</v>
      </c>
      <c r="N233" s="1816" t="s">
        <v>276</v>
      </c>
    </row>
    <row r="234" spans="1:14" ht="15" customHeight="1" thickBot="1" x14ac:dyDescent="0.3">
      <c r="A234" s="2506" t="s">
        <v>93</v>
      </c>
      <c r="B234" s="2507"/>
      <c r="C234" s="2508"/>
      <c r="D234" s="73"/>
      <c r="E234" s="73" t="s">
        <v>81</v>
      </c>
      <c r="G234" s="1803" t="s">
        <v>867</v>
      </c>
      <c r="H234" s="1825"/>
      <c r="I234" s="10"/>
      <c r="J234" s="10"/>
    </row>
    <row r="235" spans="1:14" ht="15" customHeight="1" x14ac:dyDescent="0.25">
      <c r="A235" s="2486"/>
      <c r="B235" s="2487"/>
      <c r="C235" s="2488"/>
      <c r="D235" s="233"/>
      <c r="E235" s="433"/>
      <c r="G235" s="1825"/>
      <c r="H235" s="1825"/>
      <c r="I235" s="10"/>
      <c r="J235" s="10"/>
    </row>
    <row r="236" spans="1:14" ht="15" customHeight="1" x14ac:dyDescent="0.25">
      <c r="A236" s="2489"/>
      <c r="B236" s="2490"/>
      <c r="C236" s="2491"/>
      <c r="D236" s="233"/>
      <c r="E236" s="433"/>
      <c r="G236" s="1825"/>
      <c r="H236" s="1825"/>
      <c r="I236" s="10"/>
      <c r="J236" s="10"/>
    </row>
    <row r="237" spans="1:14" ht="15" customHeight="1" x14ac:dyDescent="0.25">
      <c r="A237" s="2489"/>
      <c r="B237" s="2490"/>
      <c r="C237" s="2491"/>
      <c r="D237" s="211"/>
      <c r="E237" s="434"/>
      <c r="G237" s="1825"/>
      <c r="H237" s="1825"/>
      <c r="I237" s="10"/>
      <c r="J237" s="10"/>
    </row>
    <row r="238" spans="1:14" ht="15" customHeight="1" thickBot="1" x14ac:dyDescent="0.3">
      <c r="A238" s="2492"/>
      <c r="B238" s="2493"/>
      <c r="C238" s="2494"/>
      <c r="D238" s="235"/>
      <c r="E238" s="435"/>
      <c r="G238" s="1825"/>
      <c r="H238" s="1825"/>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825" t="s">
        <v>294</v>
      </c>
      <c r="I240" s="10"/>
      <c r="J240" s="10"/>
    </row>
    <row r="241" spans="1:16" ht="15" customHeight="1" thickBot="1" x14ac:dyDescent="0.3"/>
    <row r="242" spans="1:16" ht="15.95" customHeight="1" thickBot="1" x14ac:dyDescent="0.35">
      <c r="A242" s="1812" t="s">
        <v>560</v>
      </c>
      <c r="B242" s="181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842" t="s">
        <v>266</v>
      </c>
      <c r="G247" s="1825"/>
      <c r="H247" s="1825"/>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817" t="s">
        <v>95</v>
      </c>
      <c r="B249" s="1818"/>
      <c r="C249" s="1837"/>
      <c r="D249" s="73" t="s">
        <v>71</v>
      </c>
      <c r="E249" s="73" t="s">
        <v>81</v>
      </c>
      <c r="G249" s="1803" t="s">
        <v>868</v>
      </c>
      <c r="P249" s="1815"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832" t="s">
        <v>96</v>
      </c>
      <c r="B254" s="1833"/>
      <c r="C254" s="1833"/>
      <c r="D254" s="33">
        <f>SUM(D250:D253)</f>
        <v>0</v>
      </c>
      <c r="K254" s="162"/>
    </row>
    <row r="255" spans="1:16" ht="15.95" customHeight="1" thickBot="1" x14ac:dyDescent="0.35">
      <c r="A255" s="446" t="s">
        <v>130</v>
      </c>
      <c r="B255" s="547"/>
      <c r="C255" s="307"/>
      <c r="D255" s="447">
        <f>D247+D248-D254</f>
        <v>0</v>
      </c>
      <c r="E255" s="1825" t="s">
        <v>295</v>
      </c>
      <c r="G255" s="1842"/>
      <c r="H255" s="1842"/>
      <c r="K255" s="162"/>
    </row>
    <row r="256" spans="1:16" ht="15.95" customHeight="1" thickBot="1" x14ac:dyDescent="0.3">
      <c r="E256" s="1815"/>
      <c r="G256" s="1842"/>
      <c r="H256" s="1842"/>
      <c r="K256" s="162"/>
    </row>
    <row r="257" spans="1:11" ht="15.95" customHeight="1" thickBot="1" x14ac:dyDescent="0.3">
      <c r="A257" s="172" t="s">
        <v>260</v>
      </c>
      <c r="B257" s="173"/>
      <c r="C257" s="173"/>
      <c r="D257" s="202"/>
      <c r="E257" s="173"/>
      <c r="F257" s="173"/>
      <c r="G257" s="205"/>
      <c r="H257" s="205"/>
      <c r="I257" s="1813"/>
      <c r="J257" s="191">
        <f>J242-D248</f>
        <v>0</v>
      </c>
      <c r="K257" s="162"/>
    </row>
    <row r="258" spans="1:11" ht="15.95" customHeight="1" x14ac:dyDescent="0.25">
      <c r="A258" s="51" t="s">
        <v>163</v>
      </c>
      <c r="B258" s="51"/>
      <c r="C258" s="1841"/>
      <c r="D258" s="1838"/>
      <c r="E258" s="11"/>
      <c r="J258" s="10"/>
      <c r="K258" s="162"/>
    </row>
    <row r="259" spans="1:11" ht="15.95" customHeight="1" x14ac:dyDescent="0.25">
      <c r="E259" s="1815"/>
      <c r="G259" s="1842"/>
      <c r="H259" s="1842"/>
      <c r="K259" s="162"/>
    </row>
    <row r="260" spans="1:11" ht="15.95" customHeight="1" thickBot="1" x14ac:dyDescent="0.3">
      <c r="A260" s="258" t="s">
        <v>221</v>
      </c>
      <c r="B260" s="258"/>
      <c r="K260" s="162"/>
    </row>
    <row r="261" spans="1:11" ht="15.95" customHeight="1" thickBot="1" x14ac:dyDescent="0.3">
      <c r="A261" s="319" t="s">
        <v>213</v>
      </c>
      <c r="B261" s="318"/>
      <c r="C261" s="318"/>
      <c r="D261" s="33">
        <f>D83</f>
        <v>61.07</v>
      </c>
      <c r="E261" s="1816" t="s">
        <v>235</v>
      </c>
      <c r="G261" s="151" t="s">
        <v>232</v>
      </c>
      <c r="H261" s="151"/>
      <c r="K261" s="162"/>
    </row>
    <row r="262" spans="1:11" ht="15.95" customHeight="1" x14ac:dyDescent="0.25">
      <c r="A262" s="317" t="s">
        <v>112</v>
      </c>
      <c r="B262" s="548"/>
      <c r="C262" s="316"/>
      <c r="D262" s="58">
        <f>D206</f>
        <v>0</v>
      </c>
      <c r="E262" s="1816" t="s">
        <v>235</v>
      </c>
      <c r="G262" s="151" t="s">
        <v>151</v>
      </c>
      <c r="H262" s="151"/>
      <c r="K262" s="162"/>
    </row>
    <row r="263" spans="1:11" ht="15.95" customHeight="1" thickBot="1" x14ac:dyDescent="0.3">
      <c r="A263" s="315" t="s">
        <v>113</v>
      </c>
      <c r="B263" s="549"/>
      <c r="C263" s="314"/>
      <c r="D263" s="257">
        <f>D111</f>
        <v>0</v>
      </c>
      <c r="E263" s="1816" t="s">
        <v>235</v>
      </c>
      <c r="G263" s="151" t="s">
        <v>232</v>
      </c>
      <c r="H263" s="151"/>
      <c r="K263" s="162"/>
    </row>
    <row r="264" spans="1:11" ht="15.95" customHeight="1" thickBot="1" x14ac:dyDescent="0.3">
      <c r="A264" s="1817" t="s">
        <v>212</v>
      </c>
      <c r="B264" s="1818"/>
      <c r="C264" s="183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815"/>
      <c r="K269" s="162"/>
    </row>
    <row r="270" spans="1:11" ht="15.95" customHeight="1" thickBot="1" x14ac:dyDescent="0.35">
      <c r="A270" s="440" t="s">
        <v>236</v>
      </c>
      <c r="B270" s="551"/>
      <c r="C270" s="312"/>
      <c r="D270" s="445">
        <f>D261+D262+D263-D269</f>
        <v>61.07</v>
      </c>
      <c r="E270" s="1825" t="s">
        <v>298</v>
      </c>
      <c r="G270" s="1842"/>
      <c r="H270" s="1842"/>
      <c r="K270" s="162"/>
    </row>
    <row r="271" spans="1:11" ht="15.95" customHeight="1" thickBot="1" x14ac:dyDescent="0.3">
      <c r="E271" s="1815"/>
      <c r="G271" s="1842"/>
      <c r="H271" s="1842"/>
      <c r="K271" s="162"/>
    </row>
    <row r="272" spans="1:11" ht="15.95" customHeight="1" thickBot="1" x14ac:dyDescent="0.3">
      <c r="A272" s="322" t="s">
        <v>204</v>
      </c>
      <c r="B272" s="552"/>
      <c r="C272" s="1813"/>
      <c r="D272" s="1813"/>
      <c r="E272" s="1813"/>
      <c r="F272" s="1813"/>
      <c r="G272" s="1813"/>
      <c r="H272" s="1813"/>
      <c r="I272" s="1814"/>
      <c r="J272" s="381">
        <f>D158+D187+D239+D269+D254</f>
        <v>67.289999999999992</v>
      </c>
      <c r="K272" s="162"/>
    </row>
    <row r="273" spans="1:22" ht="15.95" customHeight="1" thickBot="1" x14ac:dyDescent="0.3">
      <c r="G273" s="151"/>
      <c r="H273" s="151"/>
      <c r="K273" s="162"/>
    </row>
    <row r="274" spans="1:22" ht="16.5" thickBot="1" x14ac:dyDescent="0.3">
      <c r="A274" s="322" t="s">
        <v>205</v>
      </c>
      <c r="B274" s="552"/>
      <c r="C274" s="1813"/>
      <c r="D274" s="1813"/>
      <c r="E274" s="1813"/>
      <c r="F274" s="1813"/>
      <c r="G274" s="1813"/>
      <c r="H274" s="1813"/>
      <c r="I274" s="1814"/>
      <c r="J274" s="383">
        <f>K75+E112-J272</f>
        <v>729.49</v>
      </c>
      <c r="K274" s="302"/>
      <c r="L274" s="377"/>
      <c r="M274" s="1816" t="s">
        <v>202</v>
      </c>
      <c r="U274" s="382" t="s">
        <v>206</v>
      </c>
      <c r="V274" s="303" t="s">
        <v>83</v>
      </c>
    </row>
    <row r="308" spans="3:5" x14ac:dyDescent="0.25">
      <c r="C308" s="1838"/>
      <c r="D308" s="1838"/>
      <c r="E308" s="1838"/>
    </row>
    <row r="309" spans="3:5" x14ac:dyDescent="0.25">
      <c r="C309" s="1838"/>
      <c r="D309" s="1838"/>
      <c r="E309" s="1838"/>
    </row>
    <row r="310" spans="3:5" x14ac:dyDescent="0.25">
      <c r="C310" s="1838"/>
      <c r="D310" s="1838"/>
      <c r="E310" s="1838"/>
    </row>
    <row r="311" spans="3:5" x14ac:dyDescent="0.25">
      <c r="C311" s="1838"/>
      <c r="D311" s="1838"/>
      <c r="E311" s="1838"/>
    </row>
    <row r="312" spans="3:5" x14ac:dyDescent="0.25">
      <c r="C312" s="1838"/>
      <c r="D312" s="1838"/>
      <c r="E312" s="1838"/>
    </row>
    <row r="313" spans="3:5" x14ac:dyDescent="0.25">
      <c r="C313" s="1838"/>
      <c r="D313" s="1838"/>
      <c r="E313" s="1838"/>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CB49-F328-466C-90E5-33F4685C8790}">
  <sheetPr>
    <pageSetUpPr fitToPage="1"/>
  </sheetPr>
  <dimension ref="A1:V313"/>
  <sheetViews>
    <sheetView zoomScaleNormal="100" workbookViewId="0">
      <selection activeCell="G64" sqref="G64:H64"/>
    </sheetView>
  </sheetViews>
  <sheetFormatPr defaultRowHeight="15" x14ac:dyDescent="0.25"/>
  <cols>
    <col min="1" max="5" width="10.7109375" style="1882" customWidth="1"/>
    <col min="6" max="6" width="0.85546875" style="1882" customWidth="1"/>
    <col min="7" max="11" width="10.7109375" style="1882" customWidth="1"/>
    <col min="12" max="12" width="5.7109375" style="1882" customWidth="1"/>
    <col min="13" max="16" width="10.7109375" style="1882" customWidth="1"/>
    <col min="17" max="16384" width="9.140625" style="1882"/>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May</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43966</v>
      </c>
      <c r="E11" s="173"/>
      <c r="F11" s="173"/>
      <c r="G11" s="492"/>
      <c r="H11" s="492"/>
      <c r="I11" s="1886" t="s">
        <v>203</v>
      </c>
      <c r="J11" s="174">
        <f>K60</f>
        <v>749.49</v>
      </c>
      <c r="K11" s="162"/>
    </row>
    <row r="12" spans="1:11" ht="19.5" thickBot="1" x14ac:dyDescent="0.3">
      <c r="A12" s="494" t="s">
        <v>701</v>
      </c>
      <c r="B12" s="503"/>
      <c r="C12" s="495"/>
      <c r="D12" s="496" t="s">
        <v>86</v>
      </c>
      <c r="E12" s="497">
        <f>D73</f>
        <v>20</v>
      </c>
      <c r="F12" s="175"/>
      <c r="G12" s="176"/>
      <c r="H12" s="176"/>
      <c r="I12" s="177"/>
      <c r="K12" s="162"/>
    </row>
    <row r="13" spans="1:11" ht="16.5" thickBot="1" x14ac:dyDescent="0.3">
      <c r="A13" s="172" t="s">
        <v>159</v>
      </c>
      <c r="B13" s="173"/>
      <c r="C13" s="173"/>
      <c r="D13" s="173"/>
      <c r="E13" s="173"/>
      <c r="F13" s="173"/>
      <c r="G13" s="205"/>
      <c r="H13" s="205"/>
      <c r="I13" s="1891"/>
      <c r="J13" s="174">
        <f>J11-E12</f>
        <v>729.49</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67.289999999999992</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67.289999999999992</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890"/>
      <c r="J27" s="191">
        <f>J13+E17-E25</f>
        <v>662.2</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896"/>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668.42</v>
      </c>
      <c r="E34" s="411">
        <f>D165</f>
        <v>601.13</v>
      </c>
      <c r="G34" s="613">
        <f>C34-E34</f>
        <v>333.87</v>
      </c>
      <c r="H34" s="614">
        <f>E34/C34</f>
        <v>0.64291978609625666</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668.42</v>
      </c>
      <c r="E37" s="410">
        <f>SUM(E34:E36)</f>
        <v>601.13</v>
      </c>
      <c r="G37" s="43">
        <f>C37-E37</f>
        <v>1283.8699999999999</v>
      </c>
      <c r="H37" s="11"/>
      <c r="I37" s="612"/>
    </row>
    <row r="38" spans="1:11" ht="5.0999999999999996" customHeight="1" thickBot="1" x14ac:dyDescent="0.35">
      <c r="A38" s="1910"/>
      <c r="B38" s="1910"/>
      <c r="E38" s="1896"/>
      <c r="G38" s="151"/>
      <c r="H38" s="151"/>
    </row>
    <row r="39" spans="1:11" ht="15.75" thickBot="1" x14ac:dyDescent="0.3">
      <c r="A39" s="421" t="s">
        <v>82</v>
      </c>
      <c r="B39" s="517"/>
      <c r="C39" s="422"/>
      <c r="D39" s="418" t="s">
        <v>126</v>
      </c>
      <c r="E39" s="155" t="s">
        <v>127</v>
      </c>
    </row>
    <row r="40" spans="1:11" x14ac:dyDescent="0.25">
      <c r="A40" s="423" t="s">
        <v>214</v>
      </c>
      <c r="B40" s="518"/>
      <c r="C40" s="424"/>
      <c r="D40" s="419">
        <f>D83</f>
        <v>61.07</v>
      </c>
      <c r="E40" s="61">
        <f>D270</f>
        <v>61.07</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61.07</v>
      </c>
      <c r="E43" s="33">
        <f>SUM(E40:E42)</f>
        <v>61.07</v>
      </c>
      <c r="K43" s="183"/>
    </row>
    <row r="44" spans="1:11" ht="15.75" thickBot="1" x14ac:dyDescent="0.3">
      <c r="A44" s="1894"/>
      <c r="B44" s="1894"/>
      <c r="C44" s="10"/>
      <c r="D44" s="10"/>
      <c r="E44" s="11"/>
      <c r="K44" s="183"/>
    </row>
    <row r="45" spans="1:11" ht="16.5" thickBot="1" x14ac:dyDescent="0.3">
      <c r="A45" s="487" t="s">
        <v>131</v>
      </c>
      <c r="B45" s="522"/>
      <c r="C45" s="488"/>
      <c r="D45" s="1911"/>
      <c r="E45" s="1911"/>
      <c r="F45" s="490"/>
      <c r="G45" s="1912"/>
      <c r="H45" s="1912"/>
      <c r="I45" s="362" t="s">
        <v>200</v>
      </c>
      <c r="J45" s="361" t="s">
        <v>199</v>
      </c>
      <c r="K45" s="183"/>
    </row>
    <row r="46" spans="1:11" ht="15.75" thickBot="1" x14ac:dyDescent="0.3">
      <c r="A46" s="197"/>
      <c r="B46" s="197"/>
      <c r="C46" s="177"/>
      <c r="F46" s="177"/>
      <c r="G46" s="196"/>
      <c r="H46" s="196"/>
      <c r="I46" s="198">
        <f>C37+E43</f>
        <v>1946.07</v>
      </c>
      <c r="J46" s="199">
        <f>E37+E43</f>
        <v>662.2</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891"/>
      <c r="J49" s="191">
        <f>J257</f>
        <v>0</v>
      </c>
      <c r="K49" s="203"/>
    </row>
    <row r="50" spans="1:14" x14ac:dyDescent="0.25">
      <c r="A50" s="51" t="s">
        <v>162</v>
      </c>
      <c r="B50" s="51"/>
      <c r="C50" s="1883"/>
      <c r="D50" s="1896"/>
      <c r="E50" s="11"/>
    </row>
    <row r="54" spans="1:14" ht="18.75" x14ac:dyDescent="0.3">
      <c r="E54" s="380" t="s">
        <v>144</v>
      </c>
      <c r="I54" s="18"/>
      <c r="J54" s="2519" t="s">
        <v>556</v>
      </c>
      <c r="K54" s="2519"/>
    </row>
    <row r="55" spans="1:14" ht="9.9499999999999993" customHeight="1" x14ac:dyDescent="0.25">
      <c r="A55" s="1013"/>
      <c r="B55" s="1013"/>
      <c r="C55" s="1801" t="s">
        <v>854</v>
      </c>
      <c r="D55" s="1896"/>
      <c r="E55" s="1896"/>
      <c r="J55" s="1896"/>
    </row>
    <row r="56" spans="1:14" ht="19.5" thickBot="1" x14ac:dyDescent="0.35">
      <c r="A56" s="164" t="s">
        <v>59</v>
      </c>
      <c r="B56" s="164"/>
      <c r="C56" s="2589" t="s">
        <v>942</v>
      </c>
      <c r="D56" s="2589"/>
      <c r="E56" s="2589"/>
      <c r="F56" s="18"/>
      <c r="G56" s="168">
        <v>2020</v>
      </c>
      <c r="H56" s="168"/>
      <c r="J56" s="1896"/>
    </row>
    <row r="57" spans="1:14" x14ac:dyDescent="0.25">
      <c r="J57" s="1896"/>
    </row>
    <row r="58" spans="1:14" ht="12" customHeight="1" x14ac:dyDescent="0.25">
      <c r="A58" s="258" t="s">
        <v>64</v>
      </c>
      <c r="B58" s="258"/>
      <c r="C58" s="11"/>
      <c r="D58" s="1802" t="s">
        <v>855</v>
      </c>
      <c r="E58" s="1896"/>
      <c r="J58" s="1896"/>
    </row>
    <row r="59" spans="1:14" ht="8.1" customHeight="1" thickBot="1" x14ac:dyDescent="0.35">
      <c r="A59" s="1910"/>
      <c r="B59" s="1910"/>
      <c r="C59" s="11"/>
      <c r="D59" s="1896"/>
      <c r="E59" s="1896"/>
      <c r="J59" s="1896"/>
    </row>
    <row r="60" spans="1:14" ht="15.75" thickBot="1" x14ac:dyDescent="0.3">
      <c r="A60" s="1884" t="s">
        <v>198</v>
      </c>
      <c r="B60" s="1885"/>
      <c r="C60" s="1890"/>
      <c r="D60" s="359">
        <v>43966</v>
      </c>
      <c r="E60" s="358"/>
      <c r="F60" s="1890"/>
      <c r="G60" s="1890"/>
      <c r="H60" s="1890"/>
      <c r="I60" s="1890"/>
      <c r="J60" s="357" t="s">
        <v>203</v>
      </c>
      <c r="K60" s="356">
        <v>749.49</v>
      </c>
    </row>
    <row r="61" spans="1:14" ht="9.9499999999999993" customHeight="1" thickBot="1" x14ac:dyDescent="0.3">
      <c r="B61" s="1804" t="s">
        <v>856</v>
      </c>
      <c r="H61" s="1804" t="s">
        <v>857</v>
      </c>
      <c r="K61" s="162"/>
    </row>
    <row r="62" spans="1:14" ht="20.100000000000001" customHeight="1" thickBot="1" x14ac:dyDescent="0.3">
      <c r="A62" s="1892" t="s">
        <v>169</v>
      </c>
      <c r="B62" s="1904"/>
      <c r="C62" s="1904"/>
      <c r="D62" s="73" t="s">
        <v>17</v>
      </c>
      <c r="E62" s="207" t="s">
        <v>99</v>
      </c>
      <c r="G62" s="2584" t="s">
        <v>554</v>
      </c>
      <c r="H62" s="2585"/>
      <c r="I62" s="2585"/>
      <c r="J62" s="2586"/>
      <c r="K62" s="162"/>
    </row>
    <row r="63" spans="1:14" ht="15.75" customHeight="1" thickBot="1" x14ac:dyDescent="0.3">
      <c r="A63" s="2486" t="s">
        <v>914</v>
      </c>
      <c r="B63" s="2487"/>
      <c r="C63" s="2488"/>
      <c r="D63" s="233">
        <v>20</v>
      </c>
      <c r="E63" s="355" t="s">
        <v>902</v>
      </c>
      <c r="G63" s="1892" t="s">
        <v>63</v>
      </c>
      <c r="H63" s="1904"/>
      <c r="I63" s="558" t="s">
        <v>17</v>
      </c>
      <c r="J63" s="271" t="s">
        <v>61</v>
      </c>
      <c r="K63" s="162"/>
      <c r="N63" s="1908"/>
    </row>
    <row r="64" spans="1:14" x14ac:dyDescent="0.25">
      <c r="A64" s="2489"/>
      <c r="B64" s="2490"/>
      <c r="C64" s="2491"/>
      <c r="D64" s="211"/>
      <c r="E64" s="354"/>
      <c r="G64" s="2486" t="s">
        <v>773</v>
      </c>
      <c r="H64" s="2488"/>
      <c r="I64" s="228">
        <v>11.95</v>
      </c>
      <c r="J64" s="231" t="s">
        <v>943</v>
      </c>
      <c r="K64" s="162"/>
    </row>
    <row r="65" spans="1:11" x14ac:dyDescent="0.25">
      <c r="A65" s="2489"/>
      <c r="B65" s="2490"/>
      <c r="C65" s="2491"/>
      <c r="D65" s="211"/>
      <c r="E65" s="354"/>
      <c r="G65" s="2489" t="s">
        <v>944</v>
      </c>
      <c r="H65" s="2491"/>
      <c r="I65" s="227">
        <v>12.94</v>
      </c>
      <c r="J65" s="226" t="s">
        <v>945</v>
      </c>
      <c r="K65" s="162"/>
    </row>
    <row r="66" spans="1:11" x14ac:dyDescent="0.25">
      <c r="A66" s="2489"/>
      <c r="B66" s="2490"/>
      <c r="C66" s="2491"/>
      <c r="D66" s="211"/>
      <c r="E66" s="354"/>
      <c r="G66" s="2489" t="s">
        <v>946</v>
      </c>
      <c r="H66" s="2491"/>
      <c r="I66" s="227">
        <v>15.9</v>
      </c>
      <c r="J66" s="226" t="s">
        <v>947</v>
      </c>
      <c r="K66" s="162"/>
    </row>
    <row r="67" spans="1:11" x14ac:dyDescent="0.25">
      <c r="A67" s="2489"/>
      <c r="B67" s="2490"/>
      <c r="C67" s="2491"/>
      <c r="D67" s="211"/>
      <c r="E67" s="354"/>
      <c r="G67" s="2489" t="s">
        <v>774</v>
      </c>
      <c r="H67" s="2491"/>
      <c r="I67" s="227">
        <v>26.5</v>
      </c>
      <c r="J67" s="226" t="s">
        <v>948</v>
      </c>
      <c r="K67" s="162"/>
    </row>
    <row r="68" spans="1:11" x14ac:dyDescent="0.25">
      <c r="A68" s="2489"/>
      <c r="B68" s="2490"/>
      <c r="C68" s="2491"/>
      <c r="D68" s="211"/>
      <c r="E68" s="354"/>
      <c r="G68" s="2489" t="s">
        <v>949</v>
      </c>
      <c r="H68" s="2491"/>
      <c r="I68" s="227">
        <v>263.57</v>
      </c>
      <c r="J68" s="226" t="s">
        <v>915</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20</v>
      </c>
      <c r="E73" s="83"/>
      <c r="K73" s="162"/>
    </row>
    <row r="74" spans="1:11" ht="8.1" customHeight="1" thickBot="1" x14ac:dyDescent="0.3">
      <c r="K74" s="162"/>
    </row>
    <row r="75" spans="1:11" ht="15.75" thickBot="1" x14ac:dyDescent="0.3">
      <c r="A75" s="1889" t="s">
        <v>196</v>
      </c>
      <c r="B75" s="1890"/>
      <c r="C75" s="1890"/>
      <c r="D75" s="1890"/>
      <c r="E75" s="351"/>
      <c r="F75" s="1890"/>
      <c r="G75" s="1890"/>
      <c r="H75" s="1890"/>
      <c r="I75" s="1890"/>
      <c r="J75" s="1891"/>
      <c r="K75" s="33">
        <f>K60-D73</f>
        <v>729.49</v>
      </c>
    </row>
    <row r="76" spans="1:11" ht="8.1" customHeight="1" x14ac:dyDescent="0.25">
      <c r="E76" s="1896"/>
      <c r="K76" s="162"/>
    </row>
    <row r="77" spans="1:11" ht="12" customHeight="1" x14ac:dyDescent="0.25">
      <c r="A77" s="258" t="s">
        <v>763</v>
      </c>
      <c r="E77" s="1896"/>
      <c r="K77" s="162"/>
    </row>
    <row r="78" spans="1:11" ht="9.9499999999999993" customHeight="1" thickBot="1" x14ac:dyDescent="0.3">
      <c r="D78" s="1806" t="s">
        <v>858</v>
      </c>
      <c r="E78" s="1896"/>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668.42</v>
      </c>
      <c r="E80" s="561">
        <f>C80-D80</f>
        <v>266.58000000000004</v>
      </c>
      <c r="F80" s="1896"/>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61.07</v>
      </c>
      <c r="D83" s="415">
        <v>61.07</v>
      </c>
      <c r="E83" s="59" t="s">
        <v>229</v>
      </c>
      <c r="G83" s="2495"/>
      <c r="H83" s="2495"/>
      <c r="I83" s="2495"/>
      <c r="J83" s="2495"/>
      <c r="K83" s="2495"/>
    </row>
    <row r="84" spans="1:11" ht="15" customHeight="1" x14ac:dyDescent="0.25">
      <c r="A84" s="2565" t="s">
        <v>122</v>
      </c>
      <c r="B84" s="2566"/>
      <c r="C84" s="414">
        <f>D84</f>
        <v>0</v>
      </c>
      <c r="D84" s="415">
        <v>0</v>
      </c>
      <c r="E84" s="59" t="s">
        <v>229</v>
      </c>
      <c r="F84" s="1896"/>
      <c r="G84" s="2495"/>
      <c r="H84" s="2495"/>
      <c r="I84" s="2495"/>
      <c r="J84" s="2495"/>
      <c r="K84" s="2495"/>
    </row>
    <row r="85" spans="1:11" ht="15" customHeight="1" thickBot="1" x14ac:dyDescent="0.3">
      <c r="A85" s="2567" t="s">
        <v>149</v>
      </c>
      <c r="B85" s="2568"/>
      <c r="C85" s="414">
        <f>D85</f>
        <v>0</v>
      </c>
      <c r="D85" s="416">
        <v>0</v>
      </c>
      <c r="E85" s="59" t="s">
        <v>229</v>
      </c>
      <c r="F85" s="1896"/>
      <c r="G85" s="2495"/>
      <c r="H85" s="2495"/>
      <c r="I85" s="2495"/>
      <c r="J85" s="2495"/>
      <c r="K85" s="2495"/>
    </row>
    <row r="86" spans="1:11" ht="15" customHeight="1" thickBot="1" x14ac:dyDescent="0.3">
      <c r="A86" s="2569" t="s">
        <v>228</v>
      </c>
      <c r="B86" s="2570"/>
      <c r="C86" s="156">
        <f>C80+C81+C82+C83+C84+C85</f>
        <v>1946.07</v>
      </c>
      <c r="D86" s="33">
        <f>SUM(D80:D85)</f>
        <v>729.49</v>
      </c>
      <c r="E86" s="11"/>
      <c r="G86" s="2571"/>
      <c r="H86" s="2571"/>
      <c r="I86" s="2571"/>
      <c r="J86" s="2571"/>
      <c r="K86" s="2571"/>
    </row>
    <row r="87" spans="1:11" ht="9.9499999999999993" customHeight="1" thickBot="1" x14ac:dyDescent="0.3">
      <c r="E87" s="1896"/>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896"/>
      <c r="K89" s="162"/>
    </row>
    <row r="90" spans="1:11" ht="12" customHeight="1" x14ac:dyDescent="0.25">
      <c r="A90" s="258" t="s">
        <v>65</v>
      </c>
      <c r="B90" s="258"/>
      <c r="C90" s="160"/>
      <c r="D90" s="1808" t="s">
        <v>860</v>
      </c>
      <c r="E90" s="1896"/>
      <c r="K90" s="162"/>
    </row>
    <row r="91" spans="1:11" ht="5.0999999999999996" customHeight="1" thickBot="1" x14ac:dyDescent="0.35">
      <c r="A91" s="1910"/>
      <c r="B91" s="1910"/>
      <c r="C91" s="24"/>
      <c r="D91" s="1896"/>
      <c r="E91" s="1896"/>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904"/>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896"/>
      <c r="G117" s="161"/>
      <c r="H117" s="161"/>
      <c r="K117" s="162"/>
    </row>
    <row r="118" spans="1:21" ht="15.75" thickBot="1" x14ac:dyDescent="0.3">
      <c r="C118" s="11"/>
      <c r="D118" s="11"/>
      <c r="E118" s="1896"/>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896"/>
      <c r="I120" s="86"/>
      <c r="K120" s="162"/>
    </row>
    <row r="121" spans="1:21" ht="15" customHeight="1" x14ac:dyDescent="0.25">
      <c r="A121" s="258" t="s">
        <v>265</v>
      </c>
      <c r="B121" s="258"/>
      <c r="D121" s="10"/>
      <c r="E121" s="1896"/>
      <c r="I121" s="86"/>
      <c r="K121" s="162"/>
    </row>
    <row r="122" spans="1:21" ht="15" customHeight="1" x14ac:dyDescent="0.25">
      <c r="A122" s="258"/>
      <c r="B122" s="258"/>
      <c r="D122" s="10"/>
      <c r="E122" s="1896"/>
      <c r="I122" s="86"/>
      <c r="K122" s="162"/>
    </row>
    <row r="123" spans="1:21" ht="15" customHeight="1" x14ac:dyDescent="0.25">
      <c r="A123" s="448" t="s">
        <v>650</v>
      </c>
      <c r="B123" s="448"/>
      <c r="D123" s="10"/>
      <c r="E123" s="1896"/>
      <c r="I123" s="86"/>
      <c r="K123" s="162"/>
    </row>
    <row r="124" spans="1:21" ht="9.9499999999999993" customHeight="1" thickBot="1" x14ac:dyDescent="0.3">
      <c r="D124" s="1809" t="s">
        <v>863</v>
      </c>
      <c r="K124" s="162"/>
    </row>
    <row r="125" spans="1:21" ht="15" customHeight="1" thickBot="1" x14ac:dyDescent="0.3">
      <c r="A125" s="2506" t="s">
        <v>19</v>
      </c>
      <c r="B125" s="2508"/>
      <c r="C125" s="1893" t="s">
        <v>106</v>
      </c>
      <c r="D125" s="73"/>
      <c r="E125" s="73" t="s">
        <v>81</v>
      </c>
      <c r="G125" s="2495" t="s">
        <v>300</v>
      </c>
      <c r="H125" s="2495"/>
      <c r="I125" s="2495"/>
      <c r="J125" s="2495"/>
      <c r="K125" s="2495"/>
    </row>
    <row r="126" spans="1:21" ht="15" customHeight="1" x14ac:dyDescent="0.25">
      <c r="A126" s="2510" t="s">
        <v>110</v>
      </c>
      <c r="B126" s="2512"/>
      <c r="C126" s="125" t="s">
        <v>21</v>
      </c>
      <c r="D126" s="223"/>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950</v>
      </c>
      <c r="G136" s="2531" t="s">
        <v>540</v>
      </c>
      <c r="H136" s="2531"/>
      <c r="I136" s="2531"/>
      <c r="J136" s="2531"/>
      <c r="K136" s="2531"/>
    </row>
    <row r="137" spans="1:11" ht="15" customHeight="1" x14ac:dyDescent="0.25">
      <c r="A137" s="1011" t="s">
        <v>552</v>
      </c>
      <c r="B137" s="1012" t="s">
        <v>553</v>
      </c>
      <c r="C137" s="1010" t="s">
        <v>29</v>
      </c>
      <c r="D137" s="227">
        <v>11.95</v>
      </c>
      <c r="E137" s="229" t="s">
        <v>951</v>
      </c>
      <c r="G137" s="2531" t="s">
        <v>540</v>
      </c>
      <c r="H137" s="2531"/>
      <c r="I137" s="2531"/>
      <c r="J137" s="2531"/>
      <c r="K137" s="2531"/>
    </row>
    <row r="138" spans="1:11" ht="15" customHeight="1" x14ac:dyDescent="0.25">
      <c r="A138" s="1002"/>
      <c r="B138" s="80" t="s">
        <v>224</v>
      </c>
      <c r="C138" s="80" t="s">
        <v>550</v>
      </c>
      <c r="D138" s="227">
        <v>15.9</v>
      </c>
      <c r="E138" s="229" t="s">
        <v>952</v>
      </c>
      <c r="G138" s="2531" t="s">
        <v>540</v>
      </c>
      <c r="H138" s="2531"/>
      <c r="I138" s="2531"/>
      <c r="J138" s="2531"/>
      <c r="K138" s="2531"/>
    </row>
    <row r="139" spans="1:11" ht="15" customHeight="1" x14ac:dyDescent="0.25">
      <c r="A139" s="1002"/>
      <c r="B139" s="80" t="s">
        <v>224</v>
      </c>
      <c r="C139" s="102" t="s">
        <v>373</v>
      </c>
      <c r="D139" s="227">
        <v>26.5</v>
      </c>
      <c r="E139" s="229" t="s">
        <v>953</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909"/>
      <c r="B148" s="1895" t="s">
        <v>1</v>
      </c>
      <c r="C148" s="1003" t="s">
        <v>541</v>
      </c>
      <c r="D148" s="1005"/>
      <c r="E148" s="231"/>
      <c r="G148" s="2526"/>
      <c r="H148" s="2526"/>
      <c r="I148" s="2526"/>
      <c r="J148" s="2526"/>
      <c r="K148" s="2526"/>
    </row>
    <row r="149" spans="1:14" ht="15" customHeight="1" x14ac:dyDescent="0.25">
      <c r="A149" s="2532" t="s">
        <v>119</v>
      </c>
      <c r="B149" s="2533"/>
      <c r="C149" s="1907"/>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902" t="s">
        <v>120</v>
      </c>
      <c r="B158" s="1903"/>
      <c r="C158" s="1898"/>
      <c r="D158" s="33">
        <f>SUM(D126:D157)</f>
        <v>67.289999999999992</v>
      </c>
      <c r="E158" s="1899"/>
      <c r="G158" s="594" t="s">
        <v>281</v>
      </c>
      <c r="H158" s="593" t="s">
        <v>277</v>
      </c>
      <c r="I158" s="593" t="s">
        <v>278</v>
      </c>
      <c r="K158" s="162"/>
      <c r="L158" s="10"/>
    </row>
    <row r="159" spans="1:14" ht="15" customHeight="1" thickBot="1" x14ac:dyDescent="0.3">
      <c r="G159" s="1887"/>
      <c r="H159" s="606">
        <v>0</v>
      </c>
      <c r="I159" s="592">
        <f>D158-H159</f>
        <v>67.289999999999992</v>
      </c>
      <c r="K159" s="162"/>
      <c r="M159" s="33">
        <f>(K119-H159)</f>
        <v>0</v>
      </c>
      <c r="N159" s="325" t="s">
        <v>276</v>
      </c>
    </row>
    <row r="160" spans="1:14" ht="15" customHeight="1" thickBot="1" x14ac:dyDescent="0.3">
      <c r="A160" s="1905" t="s">
        <v>246</v>
      </c>
      <c r="B160" s="1905"/>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668.42</v>
      </c>
      <c r="E162" s="457">
        <f>C162-D162</f>
        <v>266.58000000000004</v>
      </c>
      <c r="G162" s="1888" t="s">
        <v>242</v>
      </c>
      <c r="H162" s="1888"/>
      <c r="J162" s="10"/>
      <c r="K162" s="162"/>
    </row>
    <row r="163" spans="1:16" ht="15" customHeight="1" thickBot="1" x14ac:dyDescent="0.3">
      <c r="A163" s="1882" t="s">
        <v>279</v>
      </c>
      <c r="D163" s="33">
        <f>D162-I159</f>
        <v>601.13</v>
      </c>
      <c r="E163" s="33">
        <f>C162-D163</f>
        <v>333.87</v>
      </c>
      <c r="G163" s="1887" t="s">
        <v>287</v>
      </c>
      <c r="K163" s="162"/>
      <c r="M163" s="1888" t="s">
        <v>741</v>
      </c>
    </row>
    <row r="164" spans="1:16" ht="15" customHeight="1" thickBot="1" x14ac:dyDescent="0.3">
      <c r="A164" s="596" t="s">
        <v>280</v>
      </c>
      <c r="B164" s="1915"/>
      <c r="C164" s="484"/>
      <c r="D164" s="431">
        <f>IF((N164)&lt;(E163),N164,E163)</f>
        <v>0</v>
      </c>
      <c r="E164" s="483" t="s">
        <v>239</v>
      </c>
      <c r="G164" s="1906" t="s">
        <v>738</v>
      </c>
      <c r="H164" s="2509" t="s">
        <v>282</v>
      </c>
      <c r="I164" s="2509"/>
      <c r="J164" s="1887"/>
      <c r="M164" s="1906" t="s">
        <v>738</v>
      </c>
      <c r="N164" s="607">
        <v>0</v>
      </c>
    </row>
    <row r="165" spans="1:16" ht="15" customHeight="1" thickBot="1" x14ac:dyDescent="0.3">
      <c r="A165" s="461" t="s">
        <v>247</v>
      </c>
      <c r="B165" s="461"/>
      <c r="C165" s="460">
        <f>C162</f>
        <v>935</v>
      </c>
      <c r="D165" s="456">
        <f>D163+D164</f>
        <v>601.13</v>
      </c>
      <c r="E165" s="457">
        <f>+C162-D165</f>
        <v>333.87</v>
      </c>
      <c r="G165" s="1887" t="s">
        <v>704</v>
      </c>
      <c r="H165" s="1887"/>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890"/>
      <c r="F170" s="1890"/>
      <c r="G170" s="1890"/>
      <c r="H170" s="1890"/>
      <c r="I170" s="1890"/>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913"/>
      <c r="C176" s="1890"/>
      <c r="D176" s="1890"/>
      <c r="E176" s="1890"/>
      <c r="F176" s="1890"/>
      <c r="G176" s="1890"/>
      <c r="H176" s="1890"/>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905" t="s">
        <v>651</v>
      </c>
      <c r="D179" s="1806" t="s">
        <v>864</v>
      </c>
      <c r="J179" s="10"/>
      <c r="K179" s="162"/>
    </row>
    <row r="180" spans="1:16" ht="15" customHeight="1" thickBot="1" x14ac:dyDescent="0.3">
      <c r="A180" s="1897" t="s">
        <v>88</v>
      </c>
      <c r="B180" s="1898"/>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897" t="s">
        <v>89</v>
      </c>
      <c r="B187" s="1898"/>
      <c r="C187" s="1898"/>
      <c r="D187" s="33">
        <f>SUM(D181:D186)</f>
        <v>0</v>
      </c>
      <c r="E187" s="1899"/>
      <c r="G187" s="594" t="s">
        <v>281</v>
      </c>
      <c r="H187" s="593" t="s">
        <v>277</v>
      </c>
      <c r="I187" s="593" t="s">
        <v>278</v>
      </c>
      <c r="K187" s="162"/>
      <c r="L187" s="10"/>
    </row>
    <row r="188" spans="1:16" ht="15" customHeight="1" thickBot="1" x14ac:dyDescent="0.3">
      <c r="G188" s="1887"/>
      <c r="H188" s="606">
        <v>0</v>
      </c>
      <c r="I188" s="592">
        <f>D187-H188</f>
        <v>0</v>
      </c>
      <c r="K188" s="162"/>
      <c r="M188" s="33">
        <f>(J176-H188)</f>
        <v>0</v>
      </c>
      <c r="N188" s="325" t="s">
        <v>276</v>
      </c>
    </row>
    <row r="189" spans="1:16" ht="15" customHeight="1" thickBot="1" x14ac:dyDescent="0.3">
      <c r="A189" s="1905" t="s">
        <v>285</v>
      </c>
      <c r="B189" s="1905"/>
      <c r="J189" s="10"/>
      <c r="K189" s="162"/>
    </row>
    <row r="190" spans="1:16" ht="15" customHeight="1" thickBot="1" x14ac:dyDescent="0.3">
      <c r="A190" s="462" t="s">
        <v>123</v>
      </c>
      <c r="B190" s="462"/>
      <c r="C190" s="463" t="s">
        <v>245</v>
      </c>
      <c r="D190" s="463" t="s">
        <v>47</v>
      </c>
      <c r="E190" s="463" t="s">
        <v>243</v>
      </c>
      <c r="H190" s="51"/>
      <c r="I190" s="10"/>
      <c r="J190" s="1887"/>
      <c r="K190" s="162"/>
      <c r="P190" s="1906" t="s">
        <v>83</v>
      </c>
    </row>
    <row r="191" spans="1:16" ht="15" customHeight="1" thickBot="1" x14ac:dyDescent="0.3">
      <c r="A191" s="464" t="s">
        <v>248</v>
      </c>
      <c r="B191" s="539"/>
      <c r="C191" s="465">
        <f>C81</f>
        <v>700</v>
      </c>
      <c r="D191" s="469">
        <f>D81</f>
        <v>0</v>
      </c>
      <c r="E191" s="308">
        <f>C191-D191</f>
        <v>700</v>
      </c>
      <c r="G191" s="1888" t="s">
        <v>257</v>
      </c>
      <c r="H191" s="1888"/>
      <c r="J191" s="10"/>
      <c r="K191" s="162"/>
    </row>
    <row r="192" spans="1:16" ht="15" customHeight="1" thickBot="1" x14ac:dyDescent="0.3">
      <c r="A192" s="586" t="s">
        <v>274</v>
      </c>
      <c r="B192" s="587"/>
      <c r="C192" s="588"/>
      <c r="D192" s="33">
        <f>D191-I188</f>
        <v>0</v>
      </c>
      <c r="E192" s="33">
        <f>E191+I188</f>
        <v>700</v>
      </c>
      <c r="G192" s="1887" t="s">
        <v>287</v>
      </c>
      <c r="M192" s="1888" t="s">
        <v>737</v>
      </c>
    </row>
    <row r="193" spans="1:14" ht="15" customHeight="1" thickBot="1" x14ac:dyDescent="0.3">
      <c r="A193" s="596" t="s">
        <v>280</v>
      </c>
      <c r="B193" s="1914"/>
      <c r="C193" s="589"/>
      <c r="D193" s="431">
        <f>N193</f>
        <v>0</v>
      </c>
      <c r="E193" s="450" t="s">
        <v>256</v>
      </c>
      <c r="G193" s="1906" t="s">
        <v>738</v>
      </c>
      <c r="H193" s="2509" t="s">
        <v>282</v>
      </c>
      <c r="I193" s="2509"/>
      <c r="J193" s="1887"/>
      <c r="K193" s="162"/>
      <c r="L193" s="10"/>
      <c r="M193" s="1906" t="s">
        <v>736</v>
      </c>
      <c r="N193" s="607">
        <v>0</v>
      </c>
    </row>
    <row r="194" spans="1:14" ht="15" customHeight="1" thickBot="1" x14ac:dyDescent="0.3">
      <c r="A194" s="467" t="s">
        <v>231</v>
      </c>
      <c r="B194" s="467"/>
      <c r="C194" s="466">
        <f>C191</f>
        <v>700</v>
      </c>
      <c r="D194" s="466">
        <f>D192+D193</f>
        <v>0</v>
      </c>
      <c r="E194" s="466">
        <f>C194-D194</f>
        <v>700</v>
      </c>
      <c r="G194" s="1887" t="s">
        <v>703</v>
      </c>
      <c r="H194" s="1888"/>
      <c r="J194" s="1887"/>
    </row>
    <row r="195" spans="1:14" ht="15" customHeight="1" x14ac:dyDescent="0.25"/>
    <row r="196" spans="1:14" ht="15" customHeight="1" thickBot="1" x14ac:dyDescent="0.3">
      <c r="G196" s="1888"/>
      <c r="H196" s="1888"/>
      <c r="J196" s="10"/>
      <c r="K196" s="162"/>
    </row>
    <row r="197" spans="1:14" ht="15" customHeight="1" thickBot="1" x14ac:dyDescent="0.3">
      <c r="A197" s="324" t="s">
        <v>92</v>
      </c>
      <c r="B197" s="329"/>
      <c r="C197" s="1890"/>
      <c r="D197" s="1890"/>
      <c r="E197" s="1890"/>
      <c r="F197" s="1890"/>
      <c r="G197" s="1890"/>
      <c r="H197" s="1890"/>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888"/>
      <c r="C201" s="1888"/>
      <c r="D201" s="1805" t="s">
        <v>864</v>
      </c>
      <c r="K201" s="162"/>
    </row>
    <row r="202" spans="1:14" ht="15" customHeight="1" thickBot="1" x14ac:dyDescent="0.3">
      <c r="A202" s="136" t="s">
        <v>111</v>
      </c>
      <c r="B202" s="540"/>
      <c r="C202" s="1898"/>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888"/>
      <c r="H205" s="1888"/>
      <c r="J205" s="10"/>
      <c r="N205" s="162"/>
    </row>
    <row r="206" spans="1:14" ht="15" customHeight="1" thickBot="1" x14ac:dyDescent="0.3">
      <c r="A206" s="1902" t="s">
        <v>121</v>
      </c>
      <c r="B206" s="1903"/>
      <c r="C206" s="1898"/>
      <c r="D206" s="33">
        <f>SUM(D203:D205)</f>
        <v>0</v>
      </c>
      <c r="E206" s="1887" t="s">
        <v>293</v>
      </c>
    </row>
    <row r="207" spans="1:14" ht="15" customHeight="1" x14ac:dyDescent="0.25">
      <c r="K207" s="162"/>
    </row>
    <row r="208" spans="1:14" ht="15" customHeight="1" thickBot="1" x14ac:dyDescent="0.3">
      <c r="A208" s="1905" t="s">
        <v>289</v>
      </c>
      <c r="B208" s="1905"/>
      <c r="K208" s="162"/>
    </row>
    <row r="209" spans="1:16" ht="15" customHeight="1" thickBot="1" x14ac:dyDescent="0.3">
      <c r="A209" s="1132" t="s">
        <v>114</v>
      </c>
      <c r="B209" s="1132"/>
      <c r="C209" s="472" t="s">
        <v>245</v>
      </c>
      <c r="D209" s="472" t="s">
        <v>47</v>
      </c>
      <c r="E209" s="472" t="s">
        <v>243</v>
      </c>
      <c r="K209" s="162"/>
      <c r="P209" s="1906" t="s">
        <v>83</v>
      </c>
    </row>
    <row r="210" spans="1:16" ht="15" customHeight="1" thickBot="1" x14ac:dyDescent="0.3">
      <c r="A210" s="1132" t="s">
        <v>248</v>
      </c>
      <c r="B210" s="1132"/>
      <c r="C210" s="432">
        <f>C82</f>
        <v>250</v>
      </c>
      <c r="D210" s="432">
        <f>D82</f>
        <v>0</v>
      </c>
      <c r="E210" s="432">
        <f>C210-D210</f>
        <v>250</v>
      </c>
      <c r="G210" s="1888" t="s">
        <v>257</v>
      </c>
      <c r="H210" s="1888"/>
      <c r="K210" s="162"/>
    </row>
    <row r="211" spans="1:16" ht="15" customHeight="1" thickBot="1" x14ac:dyDescent="0.3">
      <c r="A211" s="486" t="s">
        <v>273</v>
      </c>
      <c r="B211" s="544"/>
      <c r="C211" s="479"/>
      <c r="D211" s="432">
        <f>D210-D206</f>
        <v>0</v>
      </c>
      <c r="E211" s="432">
        <f>E210+D206</f>
        <v>250</v>
      </c>
      <c r="G211" s="1887" t="s">
        <v>290</v>
      </c>
      <c r="M211" s="1888" t="s">
        <v>739</v>
      </c>
    </row>
    <row r="212" spans="1:16" ht="15" customHeight="1" thickBot="1" x14ac:dyDescent="0.3">
      <c r="A212" s="596" t="s">
        <v>280</v>
      </c>
      <c r="B212" s="1915"/>
      <c r="C212" s="1891"/>
      <c r="D212" s="431">
        <f>IF((N212)&lt;(E210+E211),N212,(E210+E211))</f>
        <v>0</v>
      </c>
      <c r="E212" s="450" t="s">
        <v>256</v>
      </c>
      <c r="G212" s="1906" t="s">
        <v>738</v>
      </c>
      <c r="H212" s="2509" t="s">
        <v>282</v>
      </c>
      <c r="I212" s="2509"/>
      <c r="J212" s="1887"/>
      <c r="K212" s="162"/>
      <c r="M212" s="1882" t="s">
        <v>738</v>
      </c>
      <c r="N212" s="607"/>
    </row>
    <row r="213" spans="1:16" ht="15" customHeight="1" thickBot="1" x14ac:dyDescent="0.3">
      <c r="A213" s="473" t="s">
        <v>250</v>
      </c>
      <c r="B213" s="545"/>
      <c r="C213" s="432">
        <f>C210</f>
        <v>250</v>
      </c>
      <c r="D213" s="432">
        <f>D211+D212</f>
        <v>0</v>
      </c>
      <c r="E213" s="432">
        <f>C213-D213</f>
        <v>250</v>
      </c>
      <c r="G213" s="1888" t="s">
        <v>292</v>
      </c>
      <c r="H213" s="1888"/>
    </row>
    <row r="214" spans="1:16" ht="15" customHeight="1" x14ac:dyDescent="0.25"/>
    <row r="215" spans="1:16" ht="15" customHeight="1" thickBot="1" x14ac:dyDescent="0.3">
      <c r="G215" s="1888"/>
      <c r="H215" s="1888"/>
      <c r="J215" s="10"/>
      <c r="K215" s="162"/>
    </row>
    <row r="216" spans="1:16" ht="15" customHeight="1" thickBot="1" x14ac:dyDescent="0.3">
      <c r="A216" s="324" t="s">
        <v>251</v>
      </c>
      <c r="B216" s="329"/>
      <c r="C216" s="1890"/>
      <c r="D216" s="1890"/>
      <c r="E216" s="1890"/>
      <c r="F216" s="1890"/>
      <c r="G216" s="1890"/>
      <c r="H216" s="1890"/>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890"/>
      <c r="D222" s="1890"/>
      <c r="E222" s="1890"/>
      <c r="F222" s="1890"/>
      <c r="G222" s="1890"/>
      <c r="H222" s="1890"/>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905" t="s">
        <v>264</v>
      </c>
      <c r="B226" s="1905"/>
      <c r="D226" s="10"/>
    </row>
    <row r="227" spans="1:14" ht="15" customHeight="1" thickBot="1" x14ac:dyDescent="0.3">
      <c r="A227" s="1900" t="s">
        <v>234</v>
      </c>
      <c r="B227" s="1901"/>
      <c r="C227" s="1901"/>
      <c r="D227" s="437">
        <f>D84</f>
        <v>0</v>
      </c>
      <c r="E227" s="1888" t="s">
        <v>254</v>
      </c>
    </row>
    <row r="228" spans="1:14" ht="15" customHeight="1" thickBot="1" x14ac:dyDescent="0.3">
      <c r="A228" s="1897" t="s">
        <v>142</v>
      </c>
      <c r="B228" s="1898"/>
      <c r="C228" s="1898"/>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887" t="s">
        <v>740</v>
      </c>
      <c r="J233" s="10"/>
      <c r="M233" s="33">
        <f>J222-D233</f>
        <v>0</v>
      </c>
      <c r="N233" s="1882" t="s">
        <v>276</v>
      </c>
    </row>
    <row r="234" spans="1:14" ht="15" customHeight="1" thickBot="1" x14ac:dyDescent="0.3">
      <c r="A234" s="2506" t="s">
        <v>93</v>
      </c>
      <c r="B234" s="2507"/>
      <c r="C234" s="2508"/>
      <c r="D234" s="73"/>
      <c r="E234" s="73" t="s">
        <v>81</v>
      </c>
      <c r="G234" s="1803" t="s">
        <v>867</v>
      </c>
      <c r="H234" s="1888"/>
      <c r="I234" s="10"/>
      <c r="J234" s="10"/>
    </row>
    <row r="235" spans="1:14" ht="15" customHeight="1" x14ac:dyDescent="0.25">
      <c r="A235" s="2486"/>
      <c r="B235" s="2487"/>
      <c r="C235" s="2488"/>
      <c r="D235" s="233"/>
      <c r="E235" s="433"/>
      <c r="G235" s="1888"/>
      <c r="H235" s="1888"/>
      <c r="I235" s="10"/>
      <c r="J235" s="10"/>
    </row>
    <row r="236" spans="1:14" ht="15" customHeight="1" x14ac:dyDescent="0.25">
      <c r="A236" s="2489"/>
      <c r="B236" s="2490"/>
      <c r="C236" s="2491"/>
      <c r="D236" s="233"/>
      <c r="E236" s="433"/>
      <c r="G236" s="1888"/>
      <c r="H236" s="1888"/>
      <c r="I236" s="10"/>
      <c r="J236" s="10"/>
    </row>
    <row r="237" spans="1:14" ht="15" customHeight="1" x14ac:dyDescent="0.25">
      <c r="A237" s="2489"/>
      <c r="B237" s="2490"/>
      <c r="C237" s="2491"/>
      <c r="D237" s="211"/>
      <c r="E237" s="434"/>
      <c r="G237" s="1888"/>
      <c r="H237" s="1888"/>
      <c r="I237" s="10"/>
      <c r="J237" s="10"/>
    </row>
    <row r="238" spans="1:14" ht="15" customHeight="1" thickBot="1" x14ac:dyDescent="0.3">
      <c r="A238" s="2492"/>
      <c r="B238" s="2493"/>
      <c r="C238" s="2494"/>
      <c r="D238" s="235"/>
      <c r="E238" s="435"/>
      <c r="G238" s="1888"/>
      <c r="H238" s="188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888" t="s">
        <v>294</v>
      </c>
      <c r="I240" s="10"/>
      <c r="J240" s="10"/>
    </row>
    <row r="241" spans="1:16" ht="15" customHeight="1" thickBot="1" x14ac:dyDescent="0.3"/>
    <row r="242" spans="1:16" ht="15.95" customHeight="1" thickBot="1" x14ac:dyDescent="0.35">
      <c r="A242" s="1889" t="s">
        <v>560</v>
      </c>
      <c r="B242" s="1890"/>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887" t="s">
        <v>266</v>
      </c>
      <c r="G247" s="1888"/>
      <c r="H247" s="1888"/>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892" t="s">
        <v>95</v>
      </c>
      <c r="B249" s="1904"/>
      <c r="C249" s="1893"/>
      <c r="D249" s="73" t="s">
        <v>71</v>
      </c>
      <c r="E249" s="73" t="s">
        <v>81</v>
      </c>
      <c r="G249" s="1803" t="s">
        <v>868</v>
      </c>
      <c r="P249" s="1906"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897" t="s">
        <v>96</v>
      </c>
      <c r="B254" s="1898"/>
      <c r="C254" s="1898"/>
      <c r="D254" s="33">
        <f>SUM(D250:D253)</f>
        <v>0</v>
      </c>
      <c r="K254" s="162"/>
    </row>
    <row r="255" spans="1:16" ht="15.95" customHeight="1" thickBot="1" x14ac:dyDescent="0.35">
      <c r="A255" s="446" t="s">
        <v>130</v>
      </c>
      <c r="B255" s="547"/>
      <c r="C255" s="307"/>
      <c r="D255" s="447">
        <f>D247+D248-D254</f>
        <v>0</v>
      </c>
      <c r="E255" s="1888" t="s">
        <v>295</v>
      </c>
      <c r="G255" s="1887"/>
      <c r="H255" s="1887"/>
      <c r="K255" s="162"/>
    </row>
    <row r="256" spans="1:16" ht="15.95" customHeight="1" thickBot="1" x14ac:dyDescent="0.3">
      <c r="E256" s="1906"/>
      <c r="G256" s="1887"/>
      <c r="H256" s="1887"/>
      <c r="K256" s="162"/>
    </row>
    <row r="257" spans="1:11" ht="15.95" customHeight="1" thickBot="1" x14ac:dyDescent="0.3">
      <c r="A257" s="172" t="s">
        <v>260</v>
      </c>
      <c r="B257" s="173"/>
      <c r="C257" s="173"/>
      <c r="D257" s="202"/>
      <c r="E257" s="173"/>
      <c r="F257" s="173"/>
      <c r="G257" s="205"/>
      <c r="H257" s="205"/>
      <c r="I257" s="1890"/>
      <c r="J257" s="191">
        <f>J242-D248</f>
        <v>0</v>
      </c>
      <c r="K257" s="162"/>
    </row>
    <row r="258" spans="1:11" ht="15.95" customHeight="1" x14ac:dyDescent="0.25">
      <c r="A258" s="51" t="s">
        <v>163</v>
      </c>
      <c r="B258" s="51"/>
      <c r="C258" s="1883"/>
      <c r="D258" s="1896"/>
      <c r="E258" s="11"/>
      <c r="J258" s="10"/>
      <c r="K258" s="162"/>
    </row>
    <row r="259" spans="1:11" ht="15.95" customHeight="1" x14ac:dyDescent="0.25">
      <c r="E259" s="1906"/>
      <c r="G259" s="1887"/>
      <c r="H259" s="1887"/>
      <c r="K259" s="162"/>
    </row>
    <row r="260" spans="1:11" ht="15.95" customHeight="1" thickBot="1" x14ac:dyDescent="0.3">
      <c r="A260" s="258" t="s">
        <v>221</v>
      </c>
      <c r="B260" s="258"/>
      <c r="K260" s="162"/>
    </row>
    <row r="261" spans="1:11" ht="15.95" customHeight="1" thickBot="1" x14ac:dyDescent="0.3">
      <c r="A261" s="319" t="s">
        <v>213</v>
      </c>
      <c r="B261" s="318"/>
      <c r="C261" s="318"/>
      <c r="D261" s="33">
        <f>D83</f>
        <v>61.07</v>
      </c>
      <c r="E261" s="1882" t="s">
        <v>235</v>
      </c>
      <c r="G261" s="151" t="s">
        <v>232</v>
      </c>
      <c r="H261" s="151"/>
      <c r="K261" s="162"/>
    </row>
    <row r="262" spans="1:11" ht="15.95" customHeight="1" x14ac:dyDescent="0.25">
      <c r="A262" s="317" t="s">
        <v>112</v>
      </c>
      <c r="B262" s="548"/>
      <c r="C262" s="316"/>
      <c r="D262" s="58">
        <f>D206</f>
        <v>0</v>
      </c>
      <c r="E262" s="1882" t="s">
        <v>235</v>
      </c>
      <c r="G262" s="151" t="s">
        <v>151</v>
      </c>
      <c r="H262" s="151"/>
      <c r="K262" s="162"/>
    </row>
    <row r="263" spans="1:11" ht="15.95" customHeight="1" thickBot="1" x14ac:dyDescent="0.3">
      <c r="A263" s="315" t="s">
        <v>113</v>
      </c>
      <c r="B263" s="549"/>
      <c r="C263" s="314"/>
      <c r="D263" s="257">
        <f>D111</f>
        <v>0</v>
      </c>
      <c r="E263" s="1882" t="s">
        <v>235</v>
      </c>
      <c r="G263" s="151" t="s">
        <v>232</v>
      </c>
      <c r="H263" s="151"/>
      <c r="K263" s="162"/>
    </row>
    <row r="264" spans="1:11" ht="15.95" customHeight="1" thickBot="1" x14ac:dyDescent="0.3">
      <c r="A264" s="1892" t="s">
        <v>212</v>
      </c>
      <c r="B264" s="1904"/>
      <c r="C264" s="1893"/>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906"/>
      <c r="K269" s="162"/>
    </row>
    <row r="270" spans="1:11" ht="15.95" customHeight="1" thickBot="1" x14ac:dyDescent="0.35">
      <c r="A270" s="440" t="s">
        <v>236</v>
      </c>
      <c r="B270" s="551"/>
      <c r="C270" s="312"/>
      <c r="D270" s="445">
        <f>D261+D262+D263-D269</f>
        <v>61.07</v>
      </c>
      <c r="E270" s="1888" t="s">
        <v>298</v>
      </c>
      <c r="G270" s="1887"/>
      <c r="H270" s="1887"/>
      <c r="K270" s="162"/>
    </row>
    <row r="271" spans="1:11" ht="15.95" customHeight="1" thickBot="1" x14ac:dyDescent="0.3">
      <c r="E271" s="1906"/>
      <c r="G271" s="1887"/>
      <c r="H271" s="1887"/>
      <c r="K271" s="162"/>
    </row>
    <row r="272" spans="1:11" ht="15.95" customHeight="1" thickBot="1" x14ac:dyDescent="0.3">
      <c r="A272" s="322" t="s">
        <v>204</v>
      </c>
      <c r="B272" s="552"/>
      <c r="C272" s="1890"/>
      <c r="D272" s="1890"/>
      <c r="E272" s="1890"/>
      <c r="F272" s="1890"/>
      <c r="G272" s="1890"/>
      <c r="H272" s="1890"/>
      <c r="I272" s="1891"/>
      <c r="J272" s="381">
        <f>D158+D187+D239+D269+D254</f>
        <v>67.289999999999992</v>
      </c>
      <c r="K272" s="162"/>
    </row>
    <row r="273" spans="1:22" ht="15.95" customHeight="1" thickBot="1" x14ac:dyDescent="0.3">
      <c r="G273" s="151"/>
      <c r="H273" s="151"/>
      <c r="K273" s="162"/>
    </row>
    <row r="274" spans="1:22" ht="16.5" thickBot="1" x14ac:dyDescent="0.3">
      <c r="A274" s="322" t="s">
        <v>205</v>
      </c>
      <c r="B274" s="552"/>
      <c r="C274" s="1890"/>
      <c r="D274" s="1890"/>
      <c r="E274" s="1890"/>
      <c r="F274" s="1890"/>
      <c r="G274" s="1890"/>
      <c r="H274" s="1890"/>
      <c r="I274" s="1891"/>
      <c r="J274" s="383">
        <f>K75+E112-J272</f>
        <v>662.2</v>
      </c>
      <c r="K274" s="302"/>
      <c r="L274" s="377"/>
      <c r="M274" s="1882" t="s">
        <v>202</v>
      </c>
      <c r="U274" s="382" t="s">
        <v>206</v>
      </c>
      <c r="V274" s="303" t="s">
        <v>83</v>
      </c>
    </row>
    <row r="308" spans="3:5" x14ac:dyDescent="0.25">
      <c r="C308" s="1896"/>
      <c r="D308" s="1896"/>
      <c r="E308" s="1896"/>
    </row>
    <row r="309" spans="3:5" x14ac:dyDescent="0.25">
      <c r="C309" s="1896"/>
      <c r="D309" s="1896"/>
      <c r="E309" s="1896"/>
    </row>
    <row r="310" spans="3:5" x14ac:dyDescent="0.25">
      <c r="C310" s="1896"/>
      <c r="D310" s="1896"/>
      <c r="E310" s="1896"/>
    </row>
    <row r="311" spans="3:5" x14ac:dyDescent="0.25">
      <c r="C311" s="1896"/>
      <c r="D311" s="1896"/>
      <c r="E311" s="1896"/>
    </row>
    <row r="312" spans="3:5" x14ac:dyDescent="0.25">
      <c r="C312" s="1896"/>
      <c r="D312" s="1896"/>
      <c r="E312" s="1896"/>
    </row>
    <row r="313" spans="3:5" x14ac:dyDescent="0.25">
      <c r="C313" s="1896"/>
      <c r="D313" s="1896"/>
      <c r="E313" s="1896"/>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FFD7-9FD9-4235-8E55-2ED829486E2E}">
  <sheetPr>
    <pageSetUpPr fitToPage="1"/>
  </sheetPr>
  <dimension ref="A1:V313"/>
  <sheetViews>
    <sheetView zoomScaleNormal="100" workbookViewId="0">
      <selection activeCell="L17" sqref="L17"/>
    </sheetView>
  </sheetViews>
  <sheetFormatPr defaultRowHeight="15" x14ac:dyDescent="0.25"/>
  <cols>
    <col min="1" max="5" width="10.7109375" style="1916" customWidth="1"/>
    <col min="6" max="6" width="0.85546875" style="1916" customWidth="1"/>
    <col min="7" max="11" width="10.7109375" style="1916" customWidth="1"/>
    <col min="12" max="12" width="5.7109375" style="1916" customWidth="1"/>
    <col min="13" max="16" width="10.7109375" style="1916" customWidth="1"/>
    <col min="17" max="16384" width="9.140625" style="1916"/>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June</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44001</v>
      </c>
      <c r="E11" s="173"/>
      <c r="F11" s="173"/>
      <c r="G11" s="492"/>
      <c r="H11" s="492"/>
      <c r="I11" s="1920" t="s">
        <v>203</v>
      </c>
      <c r="J11" s="174">
        <f>K60</f>
        <v>639.96</v>
      </c>
      <c r="K11" s="162"/>
    </row>
    <row r="12" spans="1:11" ht="19.5" thickBot="1" x14ac:dyDescent="0.3">
      <c r="A12" s="494" t="s">
        <v>701</v>
      </c>
      <c r="B12" s="503"/>
      <c r="C12" s="495"/>
      <c r="D12" s="496" t="s">
        <v>86</v>
      </c>
      <c r="E12" s="497">
        <f>D73</f>
        <v>20</v>
      </c>
      <c r="F12" s="175"/>
      <c r="G12" s="176"/>
      <c r="H12" s="176"/>
      <c r="I12" s="177"/>
      <c r="K12" s="162"/>
    </row>
    <row r="13" spans="1:11" ht="16.5" thickBot="1" x14ac:dyDescent="0.3">
      <c r="A13" s="172" t="s">
        <v>159</v>
      </c>
      <c r="B13" s="173"/>
      <c r="C13" s="173"/>
      <c r="D13" s="173"/>
      <c r="E13" s="173"/>
      <c r="F13" s="173"/>
      <c r="G13" s="205"/>
      <c r="H13" s="205"/>
      <c r="I13" s="1925"/>
      <c r="J13" s="174">
        <f>J11-E12</f>
        <v>619.96</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85.279999999999987</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85.279999999999987</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924"/>
      <c r="J27" s="191">
        <f>J13+E17-E25</f>
        <v>534.68000000000006</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930"/>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558.89</v>
      </c>
      <c r="E34" s="411">
        <f>D165</f>
        <v>473.61</v>
      </c>
      <c r="G34" s="613">
        <f>C34-E34</f>
        <v>461.39</v>
      </c>
      <c r="H34" s="614">
        <f>E34/C34</f>
        <v>0.50653475935828873</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558.89</v>
      </c>
      <c r="E37" s="410">
        <f>SUM(E34:E36)</f>
        <v>473.61</v>
      </c>
      <c r="G37" s="43">
        <f>C37-E37</f>
        <v>1411.3899999999999</v>
      </c>
      <c r="H37" s="11"/>
      <c r="I37" s="612"/>
    </row>
    <row r="38" spans="1:11" ht="5.0999999999999996" customHeight="1" thickBot="1" x14ac:dyDescent="0.35">
      <c r="A38" s="1944"/>
      <c r="B38" s="1944"/>
      <c r="E38" s="1930"/>
      <c r="G38" s="151"/>
      <c r="H38" s="151"/>
    </row>
    <row r="39" spans="1:11" ht="15.75" thickBot="1" x14ac:dyDescent="0.3">
      <c r="A39" s="421" t="s">
        <v>82</v>
      </c>
      <c r="B39" s="517"/>
      <c r="C39" s="422"/>
      <c r="D39" s="418" t="s">
        <v>126</v>
      </c>
      <c r="E39" s="155" t="s">
        <v>127</v>
      </c>
    </row>
    <row r="40" spans="1:11" x14ac:dyDescent="0.25">
      <c r="A40" s="423" t="s">
        <v>214</v>
      </c>
      <c r="B40" s="518"/>
      <c r="C40" s="424"/>
      <c r="D40" s="419">
        <f>D83</f>
        <v>61.07</v>
      </c>
      <c r="E40" s="61">
        <f>D270</f>
        <v>61.07</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61.07</v>
      </c>
      <c r="E43" s="33">
        <f>SUM(E40:E42)</f>
        <v>61.07</v>
      </c>
      <c r="K43" s="183"/>
    </row>
    <row r="44" spans="1:11" ht="15.75" thickBot="1" x14ac:dyDescent="0.3">
      <c r="A44" s="1928"/>
      <c r="B44" s="1928"/>
      <c r="C44" s="10"/>
      <c r="D44" s="10"/>
      <c r="E44" s="11"/>
      <c r="K44" s="183"/>
    </row>
    <row r="45" spans="1:11" ht="16.5" thickBot="1" x14ac:dyDescent="0.3">
      <c r="A45" s="487" t="s">
        <v>131</v>
      </c>
      <c r="B45" s="522"/>
      <c r="C45" s="488"/>
      <c r="D45" s="1945"/>
      <c r="E45" s="1945"/>
      <c r="F45" s="490"/>
      <c r="G45" s="1946"/>
      <c r="H45" s="1946"/>
      <c r="I45" s="362" t="s">
        <v>200</v>
      </c>
      <c r="J45" s="361" t="s">
        <v>199</v>
      </c>
      <c r="K45" s="183"/>
    </row>
    <row r="46" spans="1:11" ht="15.75" thickBot="1" x14ac:dyDescent="0.3">
      <c r="A46" s="197"/>
      <c r="B46" s="197"/>
      <c r="C46" s="177"/>
      <c r="F46" s="177"/>
      <c r="G46" s="196"/>
      <c r="H46" s="196"/>
      <c r="I46" s="198">
        <f>C37+E43</f>
        <v>1946.07</v>
      </c>
      <c r="J46" s="199">
        <f>E37+E43</f>
        <v>534.68000000000006</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925"/>
      <c r="J49" s="191">
        <f>J257</f>
        <v>0</v>
      </c>
      <c r="K49" s="203"/>
    </row>
    <row r="50" spans="1:14" x14ac:dyDescent="0.25">
      <c r="A50" s="51" t="s">
        <v>162</v>
      </c>
      <c r="B50" s="51"/>
      <c r="C50" s="1917"/>
      <c r="D50" s="1930"/>
      <c r="E50" s="11"/>
    </row>
    <row r="54" spans="1:14" ht="18.75" x14ac:dyDescent="0.3">
      <c r="E54" s="380" t="s">
        <v>144</v>
      </c>
      <c r="I54" s="18"/>
      <c r="J54" s="2519" t="s">
        <v>556</v>
      </c>
      <c r="K54" s="2519"/>
    </row>
    <row r="55" spans="1:14" ht="9.9499999999999993" customHeight="1" x14ac:dyDescent="0.25">
      <c r="A55" s="1013"/>
      <c r="B55" s="1013"/>
      <c r="C55" s="1801" t="s">
        <v>854</v>
      </c>
      <c r="D55" s="1930"/>
      <c r="E55" s="1930"/>
      <c r="J55" s="1930"/>
    </row>
    <row r="56" spans="1:14" ht="19.5" thickBot="1" x14ac:dyDescent="0.35">
      <c r="A56" s="164" t="s">
        <v>59</v>
      </c>
      <c r="B56" s="164"/>
      <c r="C56" s="2589" t="s">
        <v>954</v>
      </c>
      <c r="D56" s="2589"/>
      <c r="E56" s="2589"/>
      <c r="F56" s="18"/>
      <c r="G56" s="168">
        <v>2020</v>
      </c>
      <c r="H56" s="168"/>
      <c r="J56" s="1930"/>
    </row>
    <row r="57" spans="1:14" x14ac:dyDescent="0.25">
      <c r="J57" s="1930"/>
    </row>
    <row r="58" spans="1:14" ht="12" customHeight="1" x14ac:dyDescent="0.25">
      <c r="A58" s="258" t="s">
        <v>64</v>
      </c>
      <c r="B58" s="258"/>
      <c r="C58" s="11"/>
      <c r="D58" s="1802" t="s">
        <v>855</v>
      </c>
      <c r="E58" s="1930"/>
      <c r="J58" s="1930"/>
    </row>
    <row r="59" spans="1:14" ht="8.1" customHeight="1" thickBot="1" x14ac:dyDescent="0.35">
      <c r="A59" s="1944"/>
      <c r="B59" s="1944"/>
      <c r="C59" s="11"/>
      <c r="D59" s="1930"/>
      <c r="E59" s="1930"/>
      <c r="J59" s="1930"/>
    </row>
    <row r="60" spans="1:14" ht="15.75" thickBot="1" x14ac:dyDescent="0.3">
      <c r="A60" s="1918" t="s">
        <v>198</v>
      </c>
      <c r="B60" s="1919"/>
      <c r="C60" s="1924"/>
      <c r="D60" s="359">
        <v>44001</v>
      </c>
      <c r="E60" s="358"/>
      <c r="F60" s="1924"/>
      <c r="G60" s="1924"/>
      <c r="H60" s="1924"/>
      <c r="I60" s="1924"/>
      <c r="J60" s="357" t="s">
        <v>203</v>
      </c>
      <c r="K60" s="356">
        <v>639.96</v>
      </c>
    </row>
    <row r="61" spans="1:14" ht="9.9499999999999993" customHeight="1" thickBot="1" x14ac:dyDescent="0.3">
      <c r="B61" s="1804" t="s">
        <v>856</v>
      </c>
      <c r="H61" s="1804" t="s">
        <v>857</v>
      </c>
      <c r="K61" s="162"/>
    </row>
    <row r="62" spans="1:14" ht="20.100000000000001" customHeight="1" thickBot="1" x14ac:dyDescent="0.3">
      <c r="A62" s="1926" t="s">
        <v>169</v>
      </c>
      <c r="B62" s="1938"/>
      <c r="C62" s="1938"/>
      <c r="D62" s="73" t="s">
        <v>17</v>
      </c>
      <c r="E62" s="207" t="s">
        <v>99</v>
      </c>
      <c r="G62" s="2584" t="s">
        <v>554</v>
      </c>
      <c r="H62" s="2585"/>
      <c r="I62" s="2585"/>
      <c r="J62" s="2586"/>
      <c r="K62" s="162"/>
    </row>
    <row r="63" spans="1:14" ht="15.75" customHeight="1" thickBot="1" x14ac:dyDescent="0.3">
      <c r="A63" s="2486" t="s">
        <v>955</v>
      </c>
      <c r="B63" s="2487"/>
      <c r="C63" s="2488"/>
      <c r="D63" s="233">
        <v>20</v>
      </c>
      <c r="E63" s="355" t="s">
        <v>902</v>
      </c>
      <c r="G63" s="1926" t="s">
        <v>63</v>
      </c>
      <c r="H63" s="1938"/>
      <c r="I63" s="558" t="s">
        <v>17</v>
      </c>
      <c r="J63" s="271" t="s">
        <v>61</v>
      </c>
      <c r="K63" s="162"/>
      <c r="N63" s="1942"/>
    </row>
    <row r="64" spans="1:14" x14ac:dyDescent="0.25">
      <c r="A64" s="2489"/>
      <c r="B64" s="2490"/>
      <c r="C64" s="2491"/>
      <c r="D64" s="211"/>
      <c r="E64" s="354"/>
      <c r="G64" s="2486" t="s">
        <v>956</v>
      </c>
      <c r="H64" s="2488"/>
      <c r="I64" s="228">
        <v>12.94</v>
      </c>
      <c r="J64" s="231" t="s">
        <v>950</v>
      </c>
      <c r="K64" s="162"/>
    </row>
    <row r="65" spans="1:11" x14ac:dyDescent="0.25">
      <c r="A65" s="2489"/>
      <c r="B65" s="2490"/>
      <c r="C65" s="2491"/>
      <c r="D65" s="211"/>
      <c r="E65" s="354"/>
      <c r="G65" s="2489" t="s">
        <v>958</v>
      </c>
      <c r="H65" s="2491"/>
      <c r="I65" s="227">
        <v>15.9</v>
      </c>
      <c r="J65" s="226" t="s">
        <v>952</v>
      </c>
      <c r="K65" s="162"/>
    </row>
    <row r="66" spans="1:11" x14ac:dyDescent="0.25">
      <c r="A66" s="2489"/>
      <c r="B66" s="2490"/>
      <c r="C66" s="2491"/>
      <c r="D66" s="211"/>
      <c r="E66" s="354"/>
      <c r="G66" s="2489" t="s">
        <v>957</v>
      </c>
      <c r="H66" s="2491"/>
      <c r="I66" s="227">
        <v>26.5</v>
      </c>
      <c r="J66" s="226" t="s">
        <v>952</v>
      </c>
      <c r="K66" s="162"/>
    </row>
    <row r="67" spans="1:11" x14ac:dyDescent="0.25">
      <c r="A67" s="2489"/>
      <c r="B67" s="2490"/>
      <c r="C67" s="2491"/>
      <c r="D67" s="211"/>
      <c r="E67" s="354"/>
      <c r="G67" s="2489" t="s">
        <v>773</v>
      </c>
      <c r="H67" s="2491"/>
      <c r="I67" s="227">
        <v>11.95</v>
      </c>
      <c r="J67" s="226" t="s">
        <v>951</v>
      </c>
      <c r="K67" s="162"/>
    </row>
    <row r="68" spans="1:11" x14ac:dyDescent="0.25">
      <c r="A68" s="2489"/>
      <c r="B68" s="2490"/>
      <c r="C68" s="2491"/>
      <c r="D68" s="211"/>
      <c r="E68" s="354"/>
      <c r="G68" s="2489" t="s">
        <v>959</v>
      </c>
      <c r="H68" s="2491"/>
      <c r="I68" s="227">
        <v>42.24</v>
      </c>
      <c r="J68" s="226" t="s">
        <v>960</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20</v>
      </c>
      <c r="E73" s="83"/>
      <c r="K73" s="162"/>
    </row>
    <row r="74" spans="1:11" ht="8.1" customHeight="1" thickBot="1" x14ac:dyDescent="0.3">
      <c r="K74" s="162"/>
    </row>
    <row r="75" spans="1:11" ht="15.75" thickBot="1" x14ac:dyDescent="0.3">
      <c r="A75" s="1923" t="s">
        <v>196</v>
      </c>
      <c r="B75" s="1924"/>
      <c r="C75" s="1924"/>
      <c r="D75" s="1924"/>
      <c r="E75" s="351"/>
      <c r="F75" s="1924"/>
      <c r="G75" s="1924"/>
      <c r="H75" s="1924"/>
      <c r="I75" s="1924"/>
      <c r="J75" s="1925"/>
      <c r="K75" s="33">
        <f>K60-D73</f>
        <v>619.96</v>
      </c>
    </row>
    <row r="76" spans="1:11" ht="8.1" customHeight="1" x14ac:dyDescent="0.25">
      <c r="E76" s="1930"/>
      <c r="K76" s="162"/>
    </row>
    <row r="77" spans="1:11" ht="12" customHeight="1" x14ac:dyDescent="0.25">
      <c r="A77" s="258" t="s">
        <v>763</v>
      </c>
      <c r="E77" s="1930"/>
      <c r="K77" s="162"/>
    </row>
    <row r="78" spans="1:11" ht="9.9499999999999993" customHeight="1" thickBot="1" x14ac:dyDescent="0.3">
      <c r="D78" s="1806" t="s">
        <v>858</v>
      </c>
      <c r="E78" s="1930"/>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558.89</v>
      </c>
      <c r="E80" s="561">
        <f>C80-D80</f>
        <v>376.11</v>
      </c>
      <c r="F80" s="1930"/>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61.07</v>
      </c>
      <c r="D83" s="415">
        <v>61.07</v>
      </c>
      <c r="E83" s="59" t="s">
        <v>229</v>
      </c>
      <c r="G83" s="2495"/>
      <c r="H83" s="2495"/>
      <c r="I83" s="2495"/>
      <c r="J83" s="2495"/>
      <c r="K83" s="2495"/>
    </row>
    <row r="84" spans="1:11" ht="15" customHeight="1" x14ac:dyDescent="0.25">
      <c r="A84" s="2565" t="s">
        <v>122</v>
      </c>
      <c r="B84" s="2566"/>
      <c r="C84" s="414">
        <f>D84</f>
        <v>0</v>
      </c>
      <c r="D84" s="415">
        <v>0</v>
      </c>
      <c r="E84" s="59" t="s">
        <v>229</v>
      </c>
      <c r="F84" s="1930"/>
      <c r="G84" s="2495"/>
      <c r="H84" s="2495"/>
      <c r="I84" s="2495"/>
      <c r="J84" s="2495"/>
      <c r="K84" s="2495"/>
    </row>
    <row r="85" spans="1:11" ht="15" customHeight="1" thickBot="1" x14ac:dyDescent="0.3">
      <c r="A85" s="2567" t="s">
        <v>149</v>
      </c>
      <c r="B85" s="2568"/>
      <c r="C85" s="414">
        <f>D85</f>
        <v>0</v>
      </c>
      <c r="D85" s="416">
        <v>0</v>
      </c>
      <c r="E85" s="59" t="s">
        <v>229</v>
      </c>
      <c r="F85" s="1930"/>
      <c r="G85" s="2495"/>
      <c r="H85" s="2495"/>
      <c r="I85" s="2495"/>
      <c r="J85" s="2495"/>
      <c r="K85" s="2495"/>
    </row>
    <row r="86" spans="1:11" ht="15" customHeight="1" thickBot="1" x14ac:dyDescent="0.3">
      <c r="A86" s="2569" t="s">
        <v>228</v>
      </c>
      <c r="B86" s="2570"/>
      <c r="C86" s="156">
        <f>C80+C81+C82+C83+C84+C85</f>
        <v>1946.07</v>
      </c>
      <c r="D86" s="33">
        <f>SUM(D80:D85)</f>
        <v>619.96</v>
      </c>
      <c r="E86" s="11"/>
      <c r="G86" s="2571"/>
      <c r="H86" s="2571"/>
      <c r="I86" s="2571"/>
      <c r="J86" s="2571"/>
      <c r="K86" s="2571"/>
    </row>
    <row r="87" spans="1:11" ht="9.9499999999999993" customHeight="1" thickBot="1" x14ac:dyDescent="0.3">
      <c r="E87" s="1930"/>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1930"/>
      <c r="K89" s="162"/>
    </row>
    <row r="90" spans="1:11" ht="12" customHeight="1" x14ac:dyDescent="0.25">
      <c r="A90" s="258" t="s">
        <v>65</v>
      </c>
      <c r="B90" s="258"/>
      <c r="C90" s="160"/>
      <c r="D90" s="1808" t="s">
        <v>860</v>
      </c>
      <c r="E90" s="1930"/>
      <c r="K90" s="162"/>
    </row>
    <row r="91" spans="1:11" ht="5.0999999999999996" customHeight="1" thickBot="1" x14ac:dyDescent="0.35">
      <c r="A91" s="1944"/>
      <c r="B91" s="1944"/>
      <c r="C91" s="24"/>
      <c r="D91" s="1930"/>
      <c r="E91" s="1930"/>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1938"/>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t="s">
        <v>965</v>
      </c>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930"/>
      <c r="G117" s="161"/>
      <c r="H117" s="161"/>
      <c r="K117" s="162"/>
    </row>
    <row r="118" spans="1:21" ht="15.75" thickBot="1" x14ac:dyDescent="0.3">
      <c r="C118" s="11"/>
      <c r="D118" s="11"/>
      <c r="E118" s="1930"/>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1930"/>
      <c r="I120" s="86"/>
      <c r="K120" s="162"/>
    </row>
    <row r="121" spans="1:21" ht="15" customHeight="1" x14ac:dyDescent="0.25">
      <c r="A121" s="258" t="s">
        <v>265</v>
      </c>
      <c r="B121" s="258"/>
      <c r="D121" s="10"/>
      <c r="E121" s="1930"/>
      <c r="I121" s="86"/>
      <c r="K121" s="162"/>
    </row>
    <row r="122" spans="1:21" ht="15" customHeight="1" x14ac:dyDescent="0.25">
      <c r="A122" s="258"/>
      <c r="B122" s="258"/>
      <c r="D122" s="10"/>
      <c r="E122" s="1930"/>
      <c r="I122" s="86"/>
      <c r="K122" s="162"/>
    </row>
    <row r="123" spans="1:21" ht="15" customHeight="1" x14ac:dyDescent="0.25">
      <c r="A123" s="448" t="s">
        <v>650</v>
      </c>
      <c r="B123" s="448"/>
      <c r="D123" s="10"/>
      <c r="E123" s="1930"/>
      <c r="I123" s="86"/>
      <c r="K123" s="162"/>
    </row>
    <row r="124" spans="1:21" ht="9.9499999999999993" customHeight="1" thickBot="1" x14ac:dyDescent="0.3">
      <c r="D124" s="1809" t="s">
        <v>863</v>
      </c>
      <c r="K124" s="162"/>
    </row>
    <row r="125" spans="1:21" ht="15" customHeight="1" thickBot="1" x14ac:dyDescent="0.3">
      <c r="A125" s="2506" t="s">
        <v>19</v>
      </c>
      <c r="B125" s="2508"/>
      <c r="C125" s="1927" t="s">
        <v>106</v>
      </c>
      <c r="D125" s="73"/>
      <c r="E125" s="73" t="s">
        <v>81</v>
      </c>
      <c r="G125" s="2495" t="s">
        <v>300</v>
      </c>
      <c r="H125" s="2495"/>
      <c r="I125" s="2495"/>
      <c r="J125" s="2495"/>
      <c r="K125" s="2495"/>
    </row>
    <row r="126" spans="1:21" ht="15" customHeight="1" x14ac:dyDescent="0.25">
      <c r="A126" s="2510" t="s">
        <v>110</v>
      </c>
      <c r="B126" s="2512"/>
      <c r="C126" s="125" t="s">
        <v>21</v>
      </c>
      <c r="D126" s="223"/>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961</v>
      </c>
      <c r="G136" s="2531" t="s">
        <v>540</v>
      </c>
      <c r="H136" s="2531"/>
      <c r="I136" s="2531"/>
      <c r="J136" s="2531"/>
      <c r="K136" s="2531"/>
    </row>
    <row r="137" spans="1:11" ht="15" customHeight="1" x14ac:dyDescent="0.25">
      <c r="A137" s="1011" t="s">
        <v>552</v>
      </c>
      <c r="B137" s="1012" t="s">
        <v>553</v>
      </c>
      <c r="C137" s="1010" t="s">
        <v>29</v>
      </c>
      <c r="D137" s="227">
        <v>11.95</v>
      </c>
      <c r="E137" s="229" t="s">
        <v>962</v>
      </c>
      <c r="G137" s="2531" t="s">
        <v>540</v>
      </c>
      <c r="H137" s="2531"/>
      <c r="I137" s="2531"/>
      <c r="J137" s="2531"/>
      <c r="K137" s="2531"/>
    </row>
    <row r="138" spans="1:11" ht="15" customHeight="1" x14ac:dyDescent="0.25">
      <c r="A138" s="1002"/>
      <c r="B138" s="80" t="s">
        <v>224</v>
      </c>
      <c r="C138" s="80" t="s">
        <v>550</v>
      </c>
      <c r="D138" s="227">
        <v>15.9</v>
      </c>
      <c r="E138" s="229" t="s">
        <v>963</v>
      </c>
      <c r="G138" s="2531" t="s">
        <v>540</v>
      </c>
      <c r="H138" s="2531"/>
      <c r="I138" s="2531"/>
      <c r="J138" s="2531"/>
      <c r="K138" s="2531"/>
    </row>
    <row r="139" spans="1:11" ht="15" customHeight="1" x14ac:dyDescent="0.25">
      <c r="A139" s="1002"/>
      <c r="B139" s="80" t="s">
        <v>224</v>
      </c>
      <c r="C139" s="102" t="s">
        <v>373</v>
      </c>
      <c r="D139" s="227">
        <v>26.5</v>
      </c>
      <c r="E139" s="229" t="s">
        <v>964</v>
      </c>
      <c r="G139" s="2531" t="s">
        <v>540</v>
      </c>
      <c r="H139" s="2531"/>
      <c r="I139" s="2531"/>
      <c r="J139" s="2531"/>
      <c r="K139" s="2531"/>
    </row>
    <row r="140" spans="1:11" ht="15" customHeight="1" x14ac:dyDescent="0.25">
      <c r="A140" s="1002"/>
      <c r="B140" s="80" t="s">
        <v>553</v>
      </c>
      <c r="C140" s="102" t="s">
        <v>30</v>
      </c>
      <c r="D140" s="227">
        <v>17.989999999999998</v>
      </c>
      <c r="E140" s="229" t="s">
        <v>962</v>
      </c>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746"/>
      <c r="H143" s="2746"/>
      <c r="I143" s="2746"/>
      <c r="J143" s="2746"/>
      <c r="K143" s="2746"/>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1943"/>
      <c r="B148" s="1929" t="s">
        <v>1</v>
      </c>
      <c r="C148" s="1003" t="s">
        <v>541</v>
      </c>
      <c r="D148" s="1005"/>
      <c r="E148" s="231"/>
      <c r="G148" s="2526"/>
      <c r="H148" s="2526"/>
      <c r="I148" s="2526"/>
      <c r="J148" s="2526"/>
      <c r="K148" s="2526"/>
    </row>
    <row r="149" spans="1:14" ht="15" customHeight="1" x14ac:dyDescent="0.25">
      <c r="A149" s="2532" t="s">
        <v>119</v>
      </c>
      <c r="B149" s="2533"/>
      <c r="C149" s="1941"/>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936" t="s">
        <v>120</v>
      </c>
      <c r="B158" s="1937"/>
      <c r="C158" s="1932"/>
      <c r="D158" s="33">
        <f>SUM(D126:D157)</f>
        <v>85.279999999999987</v>
      </c>
      <c r="E158" s="1933"/>
      <c r="G158" s="594" t="s">
        <v>281</v>
      </c>
      <c r="H158" s="593" t="s">
        <v>277</v>
      </c>
      <c r="I158" s="593" t="s">
        <v>278</v>
      </c>
      <c r="K158" s="162"/>
      <c r="L158" s="10"/>
    </row>
    <row r="159" spans="1:14" ht="15" customHeight="1" thickBot="1" x14ac:dyDescent="0.3">
      <c r="G159" s="1921"/>
      <c r="H159" s="606">
        <v>0</v>
      </c>
      <c r="I159" s="592">
        <f>D158-H159</f>
        <v>85.279999999999987</v>
      </c>
      <c r="K159" s="162"/>
      <c r="M159" s="33">
        <f>(K119-H159)</f>
        <v>0</v>
      </c>
      <c r="N159" s="325" t="s">
        <v>276</v>
      </c>
    </row>
    <row r="160" spans="1:14" ht="15" customHeight="1" thickBot="1" x14ac:dyDescent="0.3">
      <c r="A160" s="1939" t="s">
        <v>246</v>
      </c>
      <c r="B160" s="1939"/>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558.89</v>
      </c>
      <c r="E162" s="457">
        <f>C162-D162</f>
        <v>376.11</v>
      </c>
      <c r="G162" s="1922" t="s">
        <v>242</v>
      </c>
      <c r="H162" s="1922"/>
      <c r="J162" s="10"/>
      <c r="K162" s="162"/>
    </row>
    <row r="163" spans="1:16" ht="15" customHeight="1" thickBot="1" x14ac:dyDescent="0.3">
      <c r="A163" s="1916" t="s">
        <v>279</v>
      </c>
      <c r="D163" s="33">
        <f>D162-I159</f>
        <v>473.61</v>
      </c>
      <c r="E163" s="33">
        <f>C162-D163</f>
        <v>461.39</v>
      </c>
      <c r="G163" s="1921" t="s">
        <v>287</v>
      </c>
      <c r="K163" s="162"/>
      <c r="M163" s="1922" t="s">
        <v>741</v>
      </c>
    </row>
    <row r="164" spans="1:16" ht="15" customHeight="1" thickBot="1" x14ac:dyDescent="0.3">
      <c r="A164" s="596" t="s">
        <v>280</v>
      </c>
      <c r="B164" s="1949"/>
      <c r="C164" s="484"/>
      <c r="D164" s="431">
        <f>IF((N164)&lt;(E163),N164,E163)</f>
        <v>0</v>
      </c>
      <c r="E164" s="483" t="s">
        <v>239</v>
      </c>
      <c r="G164" s="1940" t="s">
        <v>738</v>
      </c>
      <c r="H164" s="2509" t="s">
        <v>282</v>
      </c>
      <c r="I164" s="2509"/>
      <c r="J164" s="1921"/>
      <c r="M164" s="1940" t="s">
        <v>738</v>
      </c>
      <c r="N164" s="607">
        <v>0</v>
      </c>
    </row>
    <row r="165" spans="1:16" ht="15" customHeight="1" thickBot="1" x14ac:dyDescent="0.3">
      <c r="A165" s="461" t="s">
        <v>247</v>
      </c>
      <c r="B165" s="461"/>
      <c r="C165" s="460">
        <f>C162</f>
        <v>935</v>
      </c>
      <c r="D165" s="456">
        <f>D163+D164</f>
        <v>473.61</v>
      </c>
      <c r="E165" s="457">
        <f>+C162-D165</f>
        <v>461.39</v>
      </c>
      <c r="G165" s="1921" t="s">
        <v>704</v>
      </c>
      <c r="H165" s="1921"/>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924"/>
      <c r="F170" s="1924"/>
      <c r="G170" s="1924"/>
      <c r="H170" s="1924"/>
      <c r="I170" s="1924"/>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947"/>
      <c r="C176" s="1924"/>
      <c r="D176" s="1924"/>
      <c r="E176" s="1924"/>
      <c r="F176" s="1924"/>
      <c r="G176" s="1924"/>
      <c r="H176" s="1924"/>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1939" t="s">
        <v>651</v>
      </c>
      <c r="D179" s="1806" t="s">
        <v>864</v>
      </c>
      <c r="J179" s="10"/>
      <c r="K179" s="162"/>
    </row>
    <row r="180" spans="1:16" ht="15" customHeight="1" thickBot="1" x14ac:dyDescent="0.3">
      <c r="A180" s="1931" t="s">
        <v>88</v>
      </c>
      <c r="B180" s="1932"/>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931" t="s">
        <v>89</v>
      </c>
      <c r="B187" s="1932"/>
      <c r="C187" s="1932"/>
      <c r="D187" s="33">
        <f>SUM(D181:D186)</f>
        <v>0</v>
      </c>
      <c r="E187" s="1933"/>
      <c r="G187" s="594" t="s">
        <v>281</v>
      </c>
      <c r="H187" s="593" t="s">
        <v>277</v>
      </c>
      <c r="I187" s="593" t="s">
        <v>278</v>
      </c>
      <c r="K187" s="162"/>
      <c r="L187" s="10"/>
    </row>
    <row r="188" spans="1:16" ht="15" customHeight="1" thickBot="1" x14ac:dyDescent="0.3">
      <c r="G188" s="1921"/>
      <c r="H188" s="606">
        <v>0</v>
      </c>
      <c r="I188" s="592">
        <f>D187-H188</f>
        <v>0</v>
      </c>
      <c r="K188" s="162"/>
      <c r="M188" s="33">
        <f>(J176-H188)</f>
        <v>0</v>
      </c>
      <c r="N188" s="325" t="s">
        <v>276</v>
      </c>
    </row>
    <row r="189" spans="1:16" ht="15" customHeight="1" thickBot="1" x14ac:dyDescent="0.3">
      <c r="A189" s="1939" t="s">
        <v>285</v>
      </c>
      <c r="B189" s="1939"/>
      <c r="J189" s="10"/>
      <c r="K189" s="162"/>
    </row>
    <row r="190" spans="1:16" ht="15" customHeight="1" thickBot="1" x14ac:dyDescent="0.3">
      <c r="A190" s="462" t="s">
        <v>123</v>
      </c>
      <c r="B190" s="462"/>
      <c r="C190" s="463" t="s">
        <v>245</v>
      </c>
      <c r="D190" s="463" t="s">
        <v>47</v>
      </c>
      <c r="E190" s="463" t="s">
        <v>243</v>
      </c>
      <c r="H190" s="51"/>
      <c r="I190" s="10"/>
      <c r="J190" s="1921"/>
      <c r="K190" s="162"/>
      <c r="P190" s="1940" t="s">
        <v>83</v>
      </c>
    </row>
    <row r="191" spans="1:16" ht="15" customHeight="1" thickBot="1" x14ac:dyDescent="0.3">
      <c r="A191" s="464" t="s">
        <v>248</v>
      </c>
      <c r="B191" s="539"/>
      <c r="C191" s="465">
        <f>C81</f>
        <v>700</v>
      </c>
      <c r="D191" s="469">
        <f>D81</f>
        <v>0</v>
      </c>
      <c r="E191" s="308">
        <f>C191-D191</f>
        <v>700</v>
      </c>
      <c r="G191" s="1922" t="s">
        <v>257</v>
      </c>
      <c r="H191" s="1922"/>
      <c r="J191" s="10"/>
      <c r="K191" s="162"/>
    </row>
    <row r="192" spans="1:16" ht="15" customHeight="1" thickBot="1" x14ac:dyDescent="0.3">
      <c r="A192" s="586" t="s">
        <v>274</v>
      </c>
      <c r="B192" s="587"/>
      <c r="C192" s="588"/>
      <c r="D192" s="33">
        <f>D191-I188</f>
        <v>0</v>
      </c>
      <c r="E192" s="33">
        <f>E191+I188</f>
        <v>700</v>
      </c>
      <c r="G192" s="1921" t="s">
        <v>287</v>
      </c>
      <c r="M192" s="1922" t="s">
        <v>737</v>
      </c>
    </row>
    <row r="193" spans="1:14" ht="15" customHeight="1" thickBot="1" x14ac:dyDescent="0.3">
      <c r="A193" s="596" t="s">
        <v>280</v>
      </c>
      <c r="B193" s="1948"/>
      <c r="C193" s="589"/>
      <c r="D193" s="431">
        <f>N193</f>
        <v>0</v>
      </c>
      <c r="E193" s="450" t="s">
        <v>256</v>
      </c>
      <c r="G193" s="1940" t="s">
        <v>738</v>
      </c>
      <c r="H193" s="2509" t="s">
        <v>282</v>
      </c>
      <c r="I193" s="2509"/>
      <c r="J193" s="1921"/>
      <c r="K193" s="162"/>
      <c r="L193" s="10"/>
      <c r="M193" s="1940" t="s">
        <v>736</v>
      </c>
      <c r="N193" s="607">
        <v>0</v>
      </c>
    </row>
    <row r="194" spans="1:14" ht="15" customHeight="1" thickBot="1" x14ac:dyDescent="0.3">
      <c r="A194" s="467" t="s">
        <v>231</v>
      </c>
      <c r="B194" s="467"/>
      <c r="C194" s="466">
        <f>C191</f>
        <v>700</v>
      </c>
      <c r="D194" s="466">
        <f>D192+D193</f>
        <v>0</v>
      </c>
      <c r="E194" s="466">
        <f>C194-D194</f>
        <v>700</v>
      </c>
      <c r="G194" s="1921" t="s">
        <v>703</v>
      </c>
      <c r="H194" s="1922"/>
      <c r="J194" s="1921"/>
    </row>
    <row r="195" spans="1:14" ht="15" customHeight="1" x14ac:dyDescent="0.25"/>
    <row r="196" spans="1:14" ht="15" customHeight="1" thickBot="1" x14ac:dyDescent="0.3">
      <c r="G196" s="1922"/>
      <c r="H196" s="1922"/>
      <c r="J196" s="10"/>
      <c r="K196" s="162"/>
    </row>
    <row r="197" spans="1:14" ht="15" customHeight="1" thickBot="1" x14ac:dyDescent="0.3">
      <c r="A197" s="324" t="s">
        <v>92</v>
      </c>
      <c r="B197" s="329"/>
      <c r="C197" s="1924"/>
      <c r="D197" s="1924"/>
      <c r="E197" s="1924"/>
      <c r="F197" s="1924"/>
      <c r="G197" s="1924"/>
      <c r="H197" s="1924"/>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922"/>
      <c r="C201" s="1922"/>
      <c r="D201" s="1805" t="s">
        <v>864</v>
      </c>
      <c r="K201" s="162"/>
    </row>
    <row r="202" spans="1:14" ht="15" customHeight="1" thickBot="1" x14ac:dyDescent="0.3">
      <c r="A202" s="136" t="s">
        <v>111</v>
      </c>
      <c r="B202" s="540"/>
      <c r="C202" s="1932"/>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922"/>
      <c r="H205" s="1922"/>
      <c r="J205" s="10"/>
      <c r="N205" s="162"/>
    </row>
    <row r="206" spans="1:14" ht="15" customHeight="1" thickBot="1" x14ac:dyDescent="0.3">
      <c r="A206" s="1936" t="s">
        <v>121</v>
      </c>
      <c r="B206" s="1937"/>
      <c r="C206" s="1932"/>
      <c r="D206" s="33">
        <f>SUM(D203:D205)</f>
        <v>0</v>
      </c>
      <c r="E206" s="1921" t="s">
        <v>293</v>
      </c>
    </row>
    <row r="207" spans="1:14" ht="15" customHeight="1" x14ac:dyDescent="0.25">
      <c r="K207" s="162"/>
    </row>
    <row r="208" spans="1:14" ht="15" customHeight="1" thickBot="1" x14ac:dyDescent="0.3">
      <c r="A208" s="1939" t="s">
        <v>289</v>
      </c>
      <c r="B208" s="1939"/>
      <c r="K208" s="162"/>
    </row>
    <row r="209" spans="1:16" ht="15" customHeight="1" thickBot="1" x14ac:dyDescent="0.3">
      <c r="A209" s="1132" t="s">
        <v>114</v>
      </c>
      <c r="B209" s="1132"/>
      <c r="C209" s="472" t="s">
        <v>245</v>
      </c>
      <c r="D209" s="472" t="s">
        <v>47</v>
      </c>
      <c r="E209" s="472" t="s">
        <v>243</v>
      </c>
      <c r="K209" s="162"/>
      <c r="P209" s="1940" t="s">
        <v>83</v>
      </c>
    </row>
    <row r="210" spans="1:16" ht="15" customHeight="1" thickBot="1" x14ac:dyDescent="0.3">
      <c r="A210" s="1132" t="s">
        <v>248</v>
      </c>
      <c r="B210" s="1132"/>
      <c r="C210" s="432">
        <f>C82</f>
        <v>250</v>
      </c>
      <c r="D210" s="432">
        <f>D82</f>
        <v>0</v>
      </c>
      <c r="E210" s="432">
        <f>C210-D210</f>
        <v>250</v>
      </c>
      <c r="G210" s="1922" t="s">
        <v>257</v>
      </c>
      <c r="H210" s="1922"/>
      <c r="K210" s="162"/>
    </row>
    <row r="211" spans="1:16" ht="15" customHeight="1" thickBot="1" x14ac:dyDescent="0.3">
      <c r="A211" s="486" t="s">
        <v>273</v>
      </c>
      <c r="B211" s="544"/>
      <c r="C211" s="479"/>
      <c r="D211" s="432">
        <f>D210-D206</f>
        <v>0</v>
      </c>
      <c r="E211" s="432">
        <f>E210+D206</f>
        <v>250</v>
      </c>
      <c r="G211" s="1921" t="s">
        <v>290</v>
      </c>
      <c r="M211" s="1922" t="s">
        <v>739</v>
      </c>
    </row>
    <row r="212" spans="1:16" ht="15" customHeight="1" thickBot="1" x14ac:dyDescent="0.3">
      <c r="A212" s="596" t="s">
        <v>280</v>
      </c>
      <c r="B212" s="1949"/>
      <c r="C212" s="1925"/>
      <c r="D212" s="431">
        <f>IF((N212)&lt;(E210+E211),N212,(E210+E211))</f>
        <v>0</v>
      </c>
      <c r="E212" s="450" t="s">
        <v>256</v>
      </c>
      <c r="G212" s="1940" t="s">
        <v>738</v>
      </c>
      <c r="H212" s="2509" t="s">
        <v>282</v>
      </c>
      <c r="I212" s="2509"/>
      <c r="J212" s="1921"/>
      <c r="K212" s="162"/>
      <c r="M212" s="1916" t="s">
        <v>738</v>
      </c>
      <c r="N212" s="607"/>
    </row>
    <row r="213" spans="1:16" ht="15" customHeight="1" thickBot="1" x14ac:dyDescent="0.3">
      <c r="A213" s="473" t="s">
        <v>250</v>
      </c>
      <c r="B213" s="545"/>
      <c r="C213" s="432">
        <f>C210</f>
        <v>250</v>
      </c>
      <c r="D213" s="432">
        <f>D211+D212</f>
        <v>0</v>
      </c>
      <c r="E213" s="432">
        <f>C213-D213</f>
        <v>250</v>
      </c>
      <c r="G213" s="1922" t="s">
        <v>292</v>
      </c>
      <c r="H213" s="1922"/>
    </row>
    <row r="214" spans="1:16" ht="15" customHeight="1" x14ac:dyDescent="0.25"/>
    <row r="215" spans="1:16" ht="15" customHeight="1" thickBot="1" x14ac:dyDescent="0.3">
      <c r="G215" s="1922"/>
      <c r="H215" s="1922"/>
      <c r="J215" s="10"/>
      <c r="K215" s="162"/>
    </row>
    <row r="216" spans="1:16" ht="15" customHeight="1" thickBot="1" x14ac:dyDescent="0.3">
      <c r="A216" s="324" t="s">
        <v>251</v>
      </c>
      <c r="B216" s="329"/>
      <c r="C216" s="1924"/>
      <c r="D216" s="1924"/>
      <c r="E216" s="1924"/>
      <c r="F216" s="1924"/>
      <c r="G216" s="1924"/>
      <c r="H216" s="1924"/>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924"/>
      <c r="D222" s="1924"/>
      <c r="E222" s="1924"/>
      <c r="F222" s="1924"/>
      <c r="G222" s="1924"/>
      <c r="H222" s="1924"/>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939" t="s">
        <v>264</v>
      </c>
      <c r="B226" s="1939"/>
      <c r="D226" s="10"/>
    </row>
    <row r="227" spans="1:14" ht="15" customHeight="1" thickBot="1" x14ac:dyDescent="0.3">
      <c r="A227" s="1934" t="s">
        <v>234</v>
      </c>
      <c r="B227" s="1935"/>
      <c r="C227" s="1935"/>
      <c r="D227" s="437">
        <f>D84</f>
        <v>0</v>
      </c>
      <c r="E227" s="1922" t="s">
        <v>254</v>
      </c>
    </row>
    <row r="228" spans="1:14" ht="15" customHeight="1" thickBot="1" x14ac:dyDescent="0.3">
      <c r="A228" s="1931" t="s">
        <v>142</v>
      </c>
      <c r="B228" s="1932"/>
      <c r="C228" s="1932"/>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921" t="s">
        <v>740</v>
      </c>
      <c r="J233" s="10"/>
      <c r="M233" s="33">
        <f>J222-D233</f>
        <v>0</v>
      </c>
      <c r="N233" s="1916" t="s">
        <v>276</v>
      </c>
    </row>
    <row r="234" spans="1:14" ht="15" customHeight="1" thickBot="1" x14ac:dyDescent="0.3">
      <c r="A234" s="2506" t="s">
        <v>93</v>
      </c>
      <c r="B234" s="2507"/>
      <c r="C234" s="2508"/>
      <c r="D234" s="73"/>
      <c r="E234" s="73" t="s">
        <v>81</v>
      </c>
      <c r="G234" s="1803" t="s">
        <v>867</v>
      </c>
      <c r="H234" s="1922"/>
      <c r="I234" s="10"/>
      <c r="J234" s="10"/>
    </row>
    <row r="235" spans="1:14" ht="15" customHeight="1" x14ac:dyDescent="0.25">
      <c r="A235" s="2486"/>
      <c r="B235" s="2487"/>
      <c r="C235" s="2488"/>
      <c r="D235" s="233"/>
      <c r="E235" s="433"/>
      <c r="G235" s="1922"/>
      <c r="H235" s="1922"/>
      <c r="I235" s="10"/>
      <c r="J235" s="10"/>
    </row>
    <row r="236" spans="1:14" ht="15" customHeight="1" x14ac:dyDescent="0.25">
      <c r="A236" s="2489"/>
      <c r="B236" s="2490"/>
      <c r="C236" s="2491"/>
      <c r="D236" s="233"/>
      <c r="E236" s="433"/>
      <c r="G236" s="1922"/>
      <c r="H236" s="1922"/>
      <c r="I236" s="10"/>
      <c r="J236" s="10"/>
    </row>
    <row r="237" spans="1:14" ht="15" customHeight="1" x14ac:dyDescent="0.25">
      <c r="A237" s="2489"/>
      <c r="B237" s="2490"/>
      <c r="C237" s="2491"/>
      <c r="D237" s="211"/>
      <c r="E237" s="434"/>
      <c r="G237" s="1922"/>
      <c r="H237" s="1922"/>
      <c r="I237" s="10"/>
      <c r="J237" s="10"/>
    </row>
    <row r="238" spans="1:14" ht="15" customHeight="1" thickBot="1" x14ac:dyDescent="0.3">
      <c r="A238" s="2492"/>
      <c r="B238" s="2493"/>
      <c r="C238" s="2494"/>
      <c r="D238" s="235"/>
      <c r="E238" s="435"/>
      <c r="G238" s="1922"/>
      <c r="H238" s="1922"/>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1922" t="s">
        <v>294</v>
      </c>
      <c r="I240" s="10"/>
      <c r="J240" s="10"/>
    </row>
    <row r="241" spans="1:16" ht="15" customHeight="1" thickBot="1" x14ac:dyDescent="0.3"/>
    <row r="242" spans="1:16" ht="15.95" customHeight="1" thickBot="1" x14ac:dyDescent="0.35">
      <c r="A242" s="1923" t="s">
        <v>560</v>
      </c>
      <c r="B242" s="1924"/>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921" t="s">
        <v>266</v>
      </c>
      <c r="G247" s="1922"/>
      <c r="H247" s="1922"/>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926" t="s">
        <v>95</v>
      </c>
      <c r="B249" s="1938"/>
      <c r="C249" s="1927"/>
      <c r="D249" s="73" t="s">
        <v>71</v>
      </c>
      <c r="E249" s="73" t="s">
        <v>81</v>
      </c>
      <c r="G249" s="1803" t="s">
        <v>868</v>
      </c>
      <c r="P249" s="1940"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931" t="s">
        <v>96</v>
      </c>
      <c r="B254" s="1932"/>
      <c r="C254" s="1932"/>
      <c r="D254" s="33">
        <f>SUM(D250:D253)</f>
        <v>0</v>
      </c>
      <c r="K254" s="162"/>
    </row>
    <row r="255" spans="1:16" ht="15.95" customHeight="1" thickBot="1" x14ac:dyDescent="0.35">
      <c r="A255" s="446" t="s">
        <v>130</v>
      </c>
      <c r="B255" s="547"/>
      <c r="C255" s="307"/>
      <c r="D255" s="447">
        <f>D247+D248-D254</f>
        <v>0</v>
      </c>
      <c r="E255" s="1922" t="s">
        <v>295</v>
      </c>
      <c r="G255" s="1921"/>
      <c r="H255" s="1921"/>
      <c r="K255" s="162"/>
    </row>
    <row r="256" spans="1:16" ht="15.95" customHeight="1" thickBot="1" x14ac:dyDescent="0.3">
      <c r="E256" s="1940"/>
      <c r="G256" s="1921"/>
      <c r="H256" s="1921"/>
      <c r="K256" s="162"/>
    </row>
    <row r="257" spans="1:11" ht="15.95" customHeight="1" thickBot="1" x14ac:dyDescent="0.3">
      <c r="A257" s="172" t="s">
        <v>260</v>
      </c>
      <c r="B257" s="173"/>
      <c r="C257" s="173"/>
      <c r="D257" s="202"/>
      <c r="E257" s="173"/>
      <c r="F257" s="173"/>
      <c r="G257" s="205"/>
      <c r="H257" s="205"/>
      <c r="I257" s="1924"/>
      <c r="J257" s="191">
        <f>J242-D248</f>
        <v>0</v>
      </c>
      <c r="K257" s="162"/>
    </row>
    <row r="258" spans="1:11" ht="15.95" customHeight="1" x14ac:dyDescent="0.25">
      <c r="A258" s="51" t="s">
        <v>163</v>
      </c>
      <c r="B258" s="51"/>
      <c r="C258" s="1917"/>
      <c r="D258" s="1930"/>
      <c r="E258" s="11"/>
      <c r="J258" s="10"/>
      <c r="K258" s="162"/>
    </row>
    <row r="259" spans="1:11" ht="15.95" customHeight="1" x14ac:dyDescent="0.25">
      <c r="E259" s="1940"/>
      <c r="G259" s="1921"/>
      <c r="H259" s="1921"/>
      <c r="K259" s="162"/>
    </row>
    <row r="260" spans="1:11" ht="15.95" customHeight="1" thickBot="1" x14ac:dyDescent="0.3">
      <c r="A260" s="258" t="s">
        <v>221</v>
      </c>
      <c r="B260" s="258"/>
      <c r="K260" s="162"/>
    </row>
    <row r="261" spans="1:11" ht="15.95" customHeight="1" thickBot="1" x14ac:dyDescent="0.3">
      <c r="A261" s="319" t="s">
        <v>213</v>
      </c>
      <c r="B261" s="318"/>
      <c r="C261" s="318"/>
      <c r="D261" s="33">
        <f>D83</f>
        <v>61.07</v>
      </c>
      <c r="E261" s="1916" t="s">
        <v>235</v>
      </c>
      <c r="G261" s="151" t="s">
        <v>232</v>
      </c>
      <c r="H261" s="151"/>
      <c r="K261" s="162"/>
    </row>
    <row r="262" spans="1:11" ht="15.95" customHeight="1" x14ac:dyDescent="0.25">
      <c r="A262" s="317" t="s">
        <v>112</v>
      </c>
      <c r="B262" s="548"/>
      <c r="C262" s="316"/>
      <c r="D262" s="58">
        <f>D206</f>
        <v>0</v>
      </c>
      <c r="E262" s="1916" t="s">
        <v>235</v>
      </c>
      <c r="G262" s="151" t="s">
        <v>151</v>
      </c>
      <c r="H262" s="151"/>
      <c r="K262" s="162"/>
    </row>
    <row r="263" spans="1:11" ht="15.95" customHeight="1" thickBot="1" x14ac:dyDescent="0.3">
      <c r="A263" s="315" t="s">
        <v>113</v>
      </c>
      <c r="B263" s="549"/>
      <c r="C263" s="314"/>
      <c r="D263" s="257">
        <f>D111</f>
        <v>0</v>
      </c>
      <c r="E263" s="1916" t="s">
        <v>235</v>
      </c>
      <c r="G263" s="151" t="s">
        <v>232</v>
      </c>
      <c r="H263" s="151"/>
      <c r="K263" s="162"/>
    </row>
    <row r="264" spans="1:11" ht="15.95" customHeight="1" thickBot="1" x14ac:dyDescent="0.3">
      <c r="A264" s="1926" t="s">
        <v>212</v>
      </c>
      <c r="B264" s="1938"/>
      <c r="C264" s="192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940"/>
      <c r="K269" s="162"/>
    </row>
    <row r="270" spans="1:11" ht="15.95" customHeight="1" thickBot="1" x14ac:dyDescent="0.35">
      <c r="A270" s="440" t="s">
        <v>236</v>
      </c>
      <c r="B270" s="551"/>
      <c r="C270" s="312"/>
      <c r="D270" s="445">
        <f>D261+D262+D263-D269</f>
        <v>61.07</v>
      </c>
      <c r="E270" s="1922" t="s">
        <v>298</v>
      </c>
      <c r="G270" s="1921"/>
      <c r="H270" s="1921"/>
      <c r="K270" s="162"/>
    </row>
    <row r="271" spans="1:11" ht="15.95" customHeight="1" thickBot="1" x14ac:dyDescent="0.3">
      <c r="E271" s="1940"/>
      <c r="G271" s="1921"/>
      <c r="H271" s="1921"/>
      <c r="K271" s="162"/>
    </row>
    <row r="272" spans="1:11" ht="15.95" customHeight="1" thickBot="1" x14ac:dyDescent="0.3">
      <c r="A272" s="322" t="s">
        <v>204</v>
      </c>
      <c r="B272" s="552"/>
      <c r="C272" s="1924"/>
      <c r="D272" s="1924"/>
      <c r="E272" s="1924"/>
      <c r="F272" s="1924"/>
      <c r="G272" s="1924"/>
      <c r="H272" s="1924"/>
      <c r="I272" s="1925"/>
      <c r="J272" s="381">
        <f>D158+D187+D239+D269+D254</f>
        <v>85.279999999999987</v>
      </c>
      <c r="K272" s="162"/>
    </row>
    <row r="273" spans="1:22" ht="15.95" customHeight="1" thickBot="1" x14ac:dyDescent="0.3">
      <c r="G273" s="151"/>
      <c r="H273" s="151"/>
      <c r="K273" s="162"/>
    </row>
    <row r="274" spans="1:22" ht="16.5" thickBot="1" x14ac:dyDescent="0.3">
      <c r="A274" s="322" t="s">
        <v>205</v>
      </c>
      <c r="B274" s="552"/>
      <c r="C274" s="1924"/>
      <c r="D274" s="1924"/>
      <c r="E274" s="1924"/>
      <c r="F274" s="1924"/>
      <c r="G274" s="1924"/>
      <c r="H274" s="1924"/>
      <c r="I274" s="1925"/>
      <c r="J274" s="383">
        <f>K75+E112-J272</f>
        <v>534.68000000000006</v>
      </c>
      <c r="K274" s="302"/>
      <c r="L274" s="377"/>
      <c r="M274" s="1916" t="s">
        <v>202</v>
      </c>
      <c r="U274" s="382" t="s">
        <v>206</v>
      </c>
      <c r="V274" s="303" t="s">
        <v>83</v>
      </c>
    </row>
    <row r="308" spans="3:5" x14ac:dyDescent="0.25">
      <c r="C308" s="1930"/>
      <c r="D308" s="1930"/>
      <c r="E308" s="1930"/>
    </row>
    <row r="309" spans="3:5" x14ac:dyDescent="0.25">
      <c r="C309" s="1930"/>
      <c r="D309" s="1930"/>
      <c r="E309" s="1930"/>
    </row>
    <row r="310" spans="3:5" x14ac:dyDescent="0.25">
      <c r="C310" s="1930"/>
      <c r="D310" s="1930"/>
      <c r="E310" s="1930"/>
    </row>
    <row r="311" spans="3:5" x14ac:dyDescent="0.25">
      <c r="C311" s="1930"/>
      <c r="D311" s="1930"/>
      <c r="E311" s="1930"/>
    </row>
    <row r="312" spans="3:5" x14ac:dyDescent="0.25">
      <c r="C312" s="1930"/>
      <c r="D312" s="1930"/>
      <c r="E312" s="1930"/>
    </row>
    <row r="313" spans="3:5" x14ac:dyDescent="0.25">
      <c r="C313" s="1930"/>
      <c r="D313" s="1930"/>
      <c r="E313" s="1930"/>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B145-89F3-4BB6-B044-968F5241599B}">
  <sheetPr>
    <pageSetUpPr fitToPage="1"/>
  </sheetPr>
  <dimension ref="A1:V313"/>
  <sheetViews>
    <sheetView zoomScaleNormal="100" workbookViewId="0">
      <selection activeCell="N165" sqref="N165"/>
    </sheetView>
  </sheetViews>
  <sheetFormatPr defaultRowHeight="15" x14ac:dyDescent="0.25"/>
  <cols>
    <col min="1" max="5" width="10.7109375" style="1950" customWidth="1"/>
    <col min="6" max="6" width="0.85546875" style="1950" customWidth="1"/>
    <col min="7" max="11" width="10.7109375" style="1950" customWidth="1"/>
    <col min="12" max="12" width="5.7109375" style="1950" customWidth="1"/>
    <col min="13" max="16" width="10.7109375" style="1950" customWidth="1"/>
    <col min="17" max="16384" width="9.140625" style="1950"/>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July</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44030</v>
      </c>
      <c r="E11" s="173"/>
      <c r="F11" s="173"/>
      <c r="G11" s="492"/>
      <c r="H11" s="492"/>
      <c r="I11" s="1954" t="s">
        <v>203</v>
      </c>
      <c r="J11" s="174">
        <f>K60</f>
        <v>545.15</v>
      </c>
      <c r="K11" s="162"/>
    </row>
    <row r="12" spans="1:11" ht="19.5" thickBot="1" x14ac:dyDescent="0.3">
      <c r="A12" s="494" t="s">
        <v>701</v>
      </c>
      <c r="B12" s="503"/>
      <c r="C12" s="495"/>
      <c r="D12" s="496" t="s">
        <v>86</v>
      </c>
      <c r="E12" s="497">
        <f>D73</f>
        <v>20</v>
      </c>
      <c r="F12" s="175"/>
      <c r="G12" s="176"/>
      <c r="H12" s="176"/>
      <c r="I12" s="177"/>
      <c r="K12" s="162"/>
    </row>
    <row r="13" spans="1:11" ht="16.5" thickBot="1" x14ac:dyDescent="0.3">
      <c r="A13" s="172" t="s">
        <v>159</v>
      </c>
      <c r="B13" s="173"/>
      <c r="C13" s="173"/>
      <c r="D13" s="173"/>
      <c r="E13" s="173"/>
      <c r="F13" s="173"/>
      <c r="G13" s="205"/>
      <c r="H13" s="205"/>
      <c r="I13" s="1959"/>
      <c r="J13" s="174">
        <f>J11-E12</f>
        <v>525.15</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618.6</v>
      </c>
      <c r="E15" s="181"/>
      <c r="F15" s="177"/>
      <c r="G15" s="182"/>
      <c r="H15" s="182"/>
      <c r="I15" s="177"/>
      <c r="J15" s="177"/>
      <c r="K15" s="183"/>
    </row>
    <row r="16" spans="1:11" ht="15.75" thickBot="1" x14ac:dyDescent="0.3">
      <c r="A16" s="184" t="s">
        <v>98</v>
      </c>
      <c r="B16" s="197"/>
      <c r="C16" s="177"/>
      <c r="D16" s="185">
        <f>D111</f>
        <v>424.22</v>
      </c>
      <c r="E16" s="181"/>
      <c r="F16" s="177"/>
      <c r="G16" s="182"/>
      <c r="H16" s="182"/>
      <c r="I16" s="177"/>
      <c r="J16" s="177"/>
      <c r="K16" s="183"/>
    </row>
    <row r="17" spans="1:11" ht="16.5" thickBot="1" x14ac:dyDescent="0.3">
      <c r="A17" s="188" t="s">
        <v>218</v>
      </c>
      <c r="B17" s="189"/>
      <c r="C17" s="189"/>
      <c r="D17" s="190" t="s">
        <v>85</v>
      </c>
      <c r="E17" s="191">
        <f>E112</f>
        <v>1042.82</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119.53</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119.53</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1958"/>
      <c r="J27" s="191">
        <f>J13+E17-E25</f>
        <v>1448.4399999999998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1964"/>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473.61</v>
      </c>
      <c r="E34" s="411">
        <f>D165</f>
        <v>898.15000000000009</v>
      </c>
      <c r="G34" s="613">
        <f>C34-E34</f>
        <v>36.849999999999909</v>
      </c>
      <c r="H34" s="614">
        <f>E34/C34</f>
        <v>0.96058823529411774</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473.61</v>
      </c>
      <c r="E37" s="410">
        <f>SUM(E34:E36)</f>
        <v>898.15000000000009</v>
      </c>
      <c r="G37" s="43">
        <f>C37-E37</f>
        <v>986.84999999999991</v>
      </c>
      <c r="H37" s="11"/>
      <c r="I37" s="612"/>
    </row>
    <row r="38" spans="1:11" ht="5.0999999999999996" customHeight="1" thickBot="1" x14ac:dyDescent="0.35">
      <c r="A38" s="1984"/>
      <c r="B38" s="1984"/>
      <c r="E38" s="1964"/>
      <c r="G38" s="151"/>
      <c r="H38" s="151"/>
    </row>
    <row r="39" spans="1:11" ht="15.75" thickBot="1" x14ac:dyDescent="0.3">
      <c r="A39" s="421" t="s">
        <v>82</v>
      </c>
      <c r="B39" s="517"/>
      <c r="C39" s="422"/>
      <c r="D39" s="418" t="s">
        <v>126</v>
      </c>
      <c r="E39" s="155" t="s">
        <v>127</v>
      </c>
    </row>
    <row r="40" spans="1:11" x14ac:dyDescent="0.25">
      <c r="A40" s="423" t="s">
        <v>214</v>
      </c>
      <c r="B40" s="518"/>
      <c r="C40" s="424"/>
      <c r="D40" s="419">
        <f>D83</f>
        <v>61.07</v>
      </c>
      <c r="E40" s="61">
        <f>D270</f>
        <v>485.29</v>
      </c>
      <c r="F40" s="151"/>
    </row>
    <row r="41" spans="1:11" x14ac:dyDescent="0.25">
      <c r="A41" s="425" t="s">
        <v>69</v>
      </c>
      <c r="B41" s="519"/>
      <c r="C41" s="430"/>
      <c r="D41" s="417">
        <f>D84</f>
        <v>0</v>
      </c>
      <c r="E41" s="32">
        <f>D240</f>
        <v>65</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61.07</v>
      </c>
      <c r="E43" s="33">
        <f>SUM(E40:E42)</f>
        <v>550.29</v>
      </c>
      <c r="K43" s="183"/>
    </row>
    <row r="44" spans="1:11" ht="15.75" thickBot="1" x14ac:dyDescent="0.3">
      <c r="A44" s="1962"/>
      <c r="B44" s="1962"/>
      <c r="C44" s="10"/>
      <c r="D44" s="10"/>
      <c r="E44" s="11"/>
      <c r="K44" s="183"/>
    </row>
    <row r="45" spans="1:11" ht="16.5" thickBot="1" x14ac:dyDescent="0.3">
      <c r="A45" s="487" t="s">
        <v>131</v>
      </c>
      <c r="B45" s="522"/>
      <c r="C45" s="488"/>
      <c r="D45" s="1985"/>
      <c r="E45" s="1985"/>
      <c r="F45" s="490"/>
      <c r="G45" s="1986"/>
      <c r="H45" s="1986"/>
      <c r="I45" s="362" t="s">
        <v>200</v>
      </c>
      <c r="J45" s="361" t="s">
        <v>199</v>
      </c>
      <c r="K45" s="183"/>
    </row>
    <row r="46" spans="1:11" ht="15.75" thickBot="1" x14ac:dyDescent="0.3">
      <c r="A46" s="197"/>
      <c r="B46" s="197"/>
      <c r="C46" s="177"/>
      <c r="F46" s="177"/>
      <c r="G46" s="196"/>
      <c r="H46" s="196"/>
      <c r="I46" s="198">
        <f>C37+E43</f>
        <v>2435.29</v>
      </c>
      <c r="J46" s="199">
        <f>E37+E43</f>
        <v>1448.44</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1959"/>
      <c r="J49" s="191">
        <f>J257</f>
        <v>0</v>
      </c>
      <c r="K49" s="203"/>
    </row>
    <row r="50" spans="1:14" x14ac:dyDescent="0.25">
      <c r="A50" s="51" t="s">
        <v>162</v>
      </c>
      <c r="B50" s="51"/>
      <c r="C50" s="1951"/>
      <c r="D50" s="1964"/>
      <c r="E50" s="11"/>
    </row>
    <row r="54" spans="1:14" ht="18.75" x14ac:dyDescent="0.3">
      <c r="E54" s="380" t="s">
        <v>144</v>
      </c>
      <c r="I54" s="18"/>
      <c r="J54" s="2519" t="s">
        <v>556</v>
      </c>
      <c r="K54" s="2519"/>
    </row>
    <row r="55" spans="1:14" ht="9.9499999999999993" customHeight="1" x14ac:dyDescent="0.25">
      <c r="A55" s="1013"/>
      <c r="B55" s="1013"/>
      <c r="C55" s="1801" t="s">
        <v>854</v>
      </c>
      <c r="D55" s="1964"/>
      <c r="E55" s="1964"/>
      <c r="J55" s="1964"/>
    </row>
    <row r="56" spans="1:14" ht="19.5" thickBot="1" x14ac:dyDescent="0.35">
      <c r="A56" s="164" t="s">
        <v>59</v>
      </c>
      <c r="B56" s="164"/>
      <c r="C56" s="2589" t="s">
        <v>480</v>
      </c>
      <c r="D56" s="2589"/>
      <c r="E56" s="2589"/>
      <c r="F56" s="18"/>
      <c r="G56" s="168">
        <v>2020</v>
      </c>
      <c r="H56" s="168"/>
      <c r="J56" s="1964"/>
    </row>
    <row r="57" spans="1:14" x14ac:dyDescent="0.25">
      <c r="J57" s="1964"/>
    </row>
    <row r="58" spans="1:14" ht="12" customHeight="1" x14ac:dyDescent="0.25">
      <c r="A58" s="258" t="s">
        <v>64</v>
      </c>
      <c r="B58" s="258"/>
      <c r="C58" s="11"/>
      <c r="D58" s="1802" t="s">
        <v>855</v>
      </c>
      <c r="E58" s="1964"/>
      <c r="J58" s="1964"/>
    </row>
    <row r="59" spans="1:14" ht="8.1" customHeight="1" thickBot="1" x14ac:dyDescent="0.35">
      <c r="A59" s="1984"/>
      <c r="B59" s="1984"/>
      <c r="C59" s="11"/>
      <c r="D59" s="1964"/>
      <c r="E59" s="1964"/>
      <c r="J59" s="1964"/>
    </row>
    <row r="60" spans="1:14" ht="15.75" thickBot="1" x14ac:dyDescent="0.3">
      <c r="A60" s="1952" t="s">
        <v>198</v>
      </c>
      <c r="B60" s="1953"/>
      <c r="C60" s="1958"/>
      <c r="D60" s="359">
        <v>44030</v>
      </c>
      <c r="E60" s="358"/>
      <c r="F60" s="1958"/>
      <c r="G60" s="1958"/>
      <c r="H60" s="1958"/>
      <c r="I60" s="1958"/>
      <c r="J60" s="357" t="s">
        <v>203</v>
      </c>
      <c r="K60" s="356">
        <v>545.15</v>
      </c>
    </row>
    <row r="61" spans="1:14" ht="9.9499999999999993" customHeight="1" thickBot="1" x14ac:dyDescent="0.3">
      <c r="B61" s="1804" t="s">
        <v>856</v>
      </c>
      <c r="H61" s="1804" t="s">
        <v>857</v>
      </c>
      <c r="K61" s="162"/>
    </row>
    <row r="62" spans="1:14" ht="20.100000000000001" customHeight="1" thickBot="1" x14ac:dyDescent="0.3">
      <c r="A62" s="1960" t="s">
        <v>169</v>
      </c>
      <c r="B62" s="1972"/>
      <c r="C62" s="1972"/>
      <c r="D62" s="73" t="s">
        <v>17</v>
      </c>
      <c r="E62" s="207" t="s">
        <v>99</v>
      </c>
      <c r="G62" s="2584" t="s">
        <v>554</v>
      </c>
      <c r="H62" s="2585"/>
      <c r="I62" s="2585"/>
      <c r="J62" s="2586"/>
      <c r="K62" s="162"/>
    </row>
    <row r="63" spans="1:14" ht="15.75" customHeight="1" thickBot="1" x14ac:dyDescent="0.3">
      <c r="A63" s="2486" t="s">
        <v>972</v>
      </c>
      <c r="B63" s="2487"/>
      <c r="C63" s="2488"/>
      <c r="D63" s="233">
        <v>20</v>
      </c>
      <c r="E63" s="355" t="s">
        <v>902</v>
      </c>
      <c r="G63" s="1960" t="s">
        <v>63</v>
      </c>
      <c r="H63" s="1972"/>
      <c r="I63" s="558" t="s">
        <v>17</v>
      </c>
      <c r="J63" s="271" t="s">
        <v>61</v>
      </c>
      <c r="K63" s="162"/>
      <c r="N63" s="1981"/>
    </row>
    <row r="64" spans="1:14" x14ac:dyDescent="0.25">
      <c r="A64" s="2489"/>
      <c r="B64" s="2490"/>
      <c r="C64" s="2491"/>
      <c r="D64" s="211"/>
      <c r="E64" s="354"/>
      <c r="G64" s="2486" t="s">
        <v>752</v>
      </c>
      <c r="H64" s="2488"/>
      <c r="I64" s="228">
        <v>26.5</v>
      </c>
      <c r="J64" s="231" t="s">
        <v>964</v>
      </c>
      <c r="K64" s="162"/>
    </row>
    <row r="65" spans="1:11" x14ac:dyDescent="0.25">
      <c r="A65" s="2489"/>
      <c r="B65" s="2490"/>
      <c r="C65" s="2491"/>
      <c r="D65" s="211"/>
      <c r="E65" s="354"/>
      <c r="G65" s="2489" t="s">
        <v>899</v>
      </c>
      <c r="H65" s="2491"/>
      <c r="I65" s="227">
        <v>15.9</v>
      </c>
      <c r="J65" s="226" t="s">
        <v>966</v>
      </c>
      <c r="K65" s="162"/>
    </row>
    <row r="66" spans="1:11" x14ac:dyDescent="0.25">
      <c r="A66" s="2489"/>
      <c r="B66" s="2490"/>
      <c r="C66" s="2491"/>
      <c r="D66" s="211"/>
      <c r="E66" s="354"/>
      <c r="G66" s="2489" t="s">
        <v>968</v>
      </c>
      <c r="H66" s="2491"/>
      <c r="I66" s="227">
        <v>17.989999999999998</v>
      </c>
      <c r="J66" s="226" t="s">
        <v>969</v>
      </c>
      <c r="K66" s="162"/>
    </row>
    <row r="67" spans="1:11" x14ac:dyDescent="0.25">
      <c r="A67" s="2489"/>
      <c r="B67" s="2490"/>
      <c r="C67" s="2491"/>
      <c r="D67" s="211"/>
      <c r="E67" s="354"/>
      <c r="G67" s="2489" t="s">
        <v>973</v>
      </c>
      <c r="H67" s="2491"/>
      <c r="I67" s="227">
        <v>11.95</v>
      </c>
      <c r="J67" s="226" t="s">
        <v>974</v>
      </c>
      <c r="K67" s="162"/>
    </row>
    <row r="68" spans="1:11" x14ac:dyDescent="0.25">
      <c r="A68" s="2489"/>
      <c r="B68" s="2490"/>
      <c r="C68" s="2491"/>
      <c r="D68" s="211"/>
      <c r="E68" s="354"/>
      <c r="G68" s="2489" t="s">
        <v>970</v>
      </c>
      <c r="H68" s="2491"/>
      <c r="I68" s="227">
        <v>12.94</v>
      </c>
      <c r="J68" s="226" t="s">
        <v>967</v>
      </c>
      <c r="K68" s="162"/>
    </row>
    <row r="69" spans="1:11" x14ac:dyDescent="0.25">
      <c r="A69" s="2489"/>
      <c r="B69" s="2490"/>
      <c r="C69" s="2491"/>
      <c r="D69" s="211"/>
      <c r="E69" s="354"/>
      <c r="G69" s="2489" t="s">
        <v>975</v>
      </c>
      <c r="H69" s="2491"/>
      <c r="I69" s="227">
        <v>9.5299999999999994</v>
      </c>
      <c r="J69" s="226" t="s">
        <v>971</v>
      </c>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20</v>
      </c>
      <c r="E73" s="83"/>
      <c r="K73" s="162"/>
    </row>
    <row r="74" spans="1:11" ht="8.1" customHeight="1" thickBot="1" x14ac:dyDescent="0.3">
      <c r="K74" s="162"/>
    </row>
    <row r="75" spans="1:11" ht="15.75" thickBot="1" x14ac:dyDescent="0.3">
      <c r="A75" s="1957" t="s">
        <v>196</v>
      </c>
      <c r="B75" s="1958"/>
      <c r="C75" s="1958"/>
      <c r="D75" s="1958"/>
      <c r="E75" s="351"/>
      <c r="F75" s="1958"/>
      <c r="G75" s="1958"/>
      <c r="H75" s="1958"/>
      <c r="I75" s="1958"/>
      <c r="J75" s="1959"/>
      <c r="K75" s="33">
        <f>K60-D73</f>
        <v>525.15</v>
      </c>
    </row>
    <row r="76" spans="1:11" ht="8.1" customHeight="1" x14ac:dyDescent="0.25">
      <c r="E76" s="1964"/>
      <c r="K76" s="162"/>
    </row>
    <row r="77" spans="1:11" ht="12" customHeight="1" x14ac:dyDescent="0.25">
      <c r="A77" s="258" t="s">
        <v>763</v>
      </c>
      <c r="E77" s="1964"/>
      <c r="K77" s="162"/>
    </row>
    <row r="78" spans="1:11" ht="9.9499999999999993" customHeight="1" thickBot="1" x14ac:dyDescent="0.3">
      <c r="D78" s="1806" t="s">
        <v>858</v>
      </c>
      <c r="E78" s="1964"/>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473.61</v>
      </c>
      <c r="E80" s="561">
        <f>C80-D80</f>
        <v>461.39</v>
      </c>
      <c r="F80" s="1964"/>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61.07</v>
      </c>
      <c r="D83" s="415">
        <v>61.07</v>
      </c>
      <c r="E83" s="59" t="s">
        <v>229</v>
      </c>
      <c r="G83" s="2495"/>
      <c r="H83" s="2495"/>
      <c r="I83" s="2495"/>
      <c r="J83" s="2495"/>
      <c r="K83" s="2495"/>
    </row>
    <row r="84" spans="1:11" ht="15" customHeight="1" x14ac:dyDescent="0.25">
      <c r="A84" s="2565" t="s">
        <v>122</v>
      </c>
      <c r="B84" s="2566"/>
      <c r="C84" s="414">
        <f>D84</f>
        <v>0</v>
      </c>
      <c r="D84" s="415">
        <v>0</v>
      </c>
      <c r="E84" s="59" t="s">
        <v>229</v>
      </c>
      <c r="F84" s="1964"/>
      <c r="G84" s="2495"/>
      <c r="H84" s="2495"/>
      <c r="I84" s="2495"/>
      <c r="J84" s="2495"/>
      <c r="K84" s="2495"/>
    </row>
    <row r="85" spans="1:11" ht="15" customHeight="1" thickBot="1" x14ac:dyDescent="0.3">
      <c r="A85" s="2567" t="s">
        <v>149</v>
      </c>
      <c r="B85" s="2568"/>
      <c r="C85" s="414">
        <f>D85</f>
        <v>0</v>
      </c>
      <c r="D85" s="416">
        <v>0</v>
      </c>
      <c r="E85" s="59" t="s">
        <v>229</v>
      </c>
      <c r="F85" s="1964"/>
      <c r="G85" s="2495"/>
      <c r="H85" s="2495"/>
      <c r="I85" s="2495"/>
      <c r="J85" s="2495"/>
      <c r="K85" s="2495"/>
    </row>
    <row r="86" spans="1:11" ht="15" customHeight="1" thickBot="1" x14ac:dyDescent="0.3">
      <c r="A86" s="2569" t="s">
        <v>228</v>
      </c>
      <c r="B86" s="2570"/>
      <c r="C86" s="156">
        <f>C80+C81+C82+C83+C84+C85</f>
        <v>1946.07</v>
      </c>
      <c r="D86" s="33">
        <f>SUM(D80:D85)</f>
        <v>534.68000000000006</v>
      </c>
      <c r="E86" s="11"/>
      <c r="G86" s="2571"/>
      <c r="H86" s="2571"/>
      <c r="I86" s="2571"/>
      <c r="J86" s="2571"/>
      <c r="K86" s="2571"/>
    </row>
    <row r="87" spans="1:11" ht="9.9499999999999993" customHeight="1" thickBot="1" x14ac:dyDescent="0.3">
      <c r="E87" s="1964"/>
      <c r="K87" s="1807" t="s">
        <v>859</v>
      </c>
    </row>
    <row r="88" spans="1:11" ht="15" customHeight="1" thickBot="1" x14ac:dyDescent="0.3">
      <c r="A88" s="2558" t="s">
        <v>761</v>
      </c>
      <c r="B88" s="2559"/>
      <c r="C88" s="2559"/>
      <c r="D88" s="2559"/>
      <c r="E88" s="2559"/>
      <c r="F88" s="2559"/>
      <c r="G88" s="2559"/>
      <c r="H88" s="2559"/>
      <c r="I88" s="2559"/>
      <c r="J88" s="2560"/>
      <c r="K88" s="33">
        <f>K75-D86</f>
        <v>-9.5300000000000864</v>
      </c>
    </row>
    <row r="89" spans="1:11" ht="5.0999999999999996" customHeight="1" x14ac:dyDescent="0.25">
      <c r="E89" s="1964"/>
      <c r="K89" s="162"/>
    </row>
    <row r="90" spans="1:11" ht="12" customHeight="1" x14ac:dyDescent="0.25">
      <c r="A90" s="258" t="s">
        <v>65</v>
      </c>
      <c r="B90" s="258"/>
      <c r="C90" s="160"/>
      <c r="D90" s="1808" t="s">
        <v>860</v>
      </c>
      <c r="E90" s="1964"/>
      <c r="K90" s="162"/>
    </row>
    <row r="91" spans="1:11" ht="5.0999999999999996" customHeight="1" thickBot="1" x14ac:dyDescent="0.35">
      <c r="A91" s="1984"/>
      <c r="B91" s="1984"/>
      <c r="C91" s="24"/>
      <c r="D91" s="1964"/>
      <c r="E91" s="1964"/>
      <c r="K91" s="162"/>
    </row>
    <row r="92" spans="1:11" ht="15.75" thickBot="1" x14ac:dyDescent="0.3">
      <c r="A92" s="2561" t="s">
        <v>4</v>
      </c>
      <c r="B92" s="2562"/>
      <c r="C92" s="999" t="s">
        <v>100</v>
      </c>
      <c r="D92" s="1000" t="s">
        <v>49</v>
      </c>
      <c r="E92" s="1001" t="s">
        <v>16</v>
      </c>
      <c r="K92" s="162"/>
    </row>
    <row r="93" spans="1:11" x14ac:dyDescent="0.25">
      <c r="A93" s="2563" t="s">
        <v>5</v>
      </c>
      <c r="B93" s="2564"/>
      <c r="C93" s="233">
        <v>135.38999999999999</v>
      </c>
      <c r="D93" s="233">
        <v>70.03</v>
      </c>
      <c r="E93" s="34">
        <f t="shared" ref="E93:E107" si="0">SUM(C93:D93)</f>
        <v>205.42</v>
      </c>
      <c r="K93" s="162"/>
    </row>
    <row r="94" spans="1:11" x14ac:dyDescent="0.25">
      <c r="A94" s="2549" t="s">
        <v>536</v>
      </c>
      <c r="B94" s="2550"/>
      <c r="C94" s="211">
        <v>21.93</v>
      </c>
      <c r="D94" s="211">
        <v>78.069999999999993</v>
      </c>
      <c r="E94" s="34">
        <f t="shared" si="0"/>
        <v>100</v>
      </c>
      <c r="K94" s="162"/>
    </row>
    <row r="95" spans="1:11" x14ac:dyDescent="0.25">
      <c r="A95" s="2549" t="s">
        <v>490</v>
      </c>
      <c r="B95" s="2550"/>
      <c r="C95" s="211">
        <v>8.06</v>
      </c>
      <c r="D95" s="211">
        <v>11.75</v>
      </c>
      <c r="E95" s="34">
        <f t="shared" si="0"/>
        <v>19.810000000000002</v>
      </c>
      <c r="K95" s="162"/>
    </row>
    <row r="96" spans="1:11" x14ac:dyDescent="0.25">
      <c r="A96" s="2549" t="s">
        <v>8</v>
      </c>
      <c r="B96" s="2550"/>
      <c r="C96" s="211">
        <v>22.93</v>
      </c>
      <c r="D96" s="211">
        <v>36.68</v>
      </c>
      <c r="E96" s="34">
        <f t="shared" si="0"/>
        <v>59.61</v>
      </c>
      <c r="K96" s="162"/>
    </row>
    <row r="97" spans="1:11" x14ac:dyDescent="0.25">
      <c r="A97" s="2549" t="s">
        <v>7</v>
      </c>
      <c r="B97" s="2550"/>
      <c r="C97" s="211">
        <v>5.15</v>
      </c>
      <c r="D97" s="211">
        <v>109.85</v>
      </c>
      <c r="E97" s="34">
        <f t="shared" si="0"/>
        <v>115</v>
      </c>
      <c r="K97" s="162"/>
    </row>
    <row r="98" spans="1:11" x14ac:dyDescent="0.25">
      <c r="A98" s="2549" t="s">
        <v>50</v>
      </c>
      <c r="B98" s="2550"/>
      <c r="C98" s="211">
        <v>0</v>
      </c>
      <c r="D98" s="211">
        <v>0</v>
      </c>
      <c r="E98" s="34">
        <f t="shared" si="0"/>
        <v>0</v>
      </c>
      <c r="K98" s="162"/>
    </row>
    <row r="99" spans="1:11" x14ac:dyDescent="0.25">
      <c r="A99" s="2549" t="s">
        <v>11</v>
      </c>
      <c r="B99" s="2550"/>
      <c r="C99" s="211">
        <v>37.5</v>
      </c>
      <c r="D99" s="211">
        <v>0</v>
      </c>
      <c r="E99" s="34">
        <f t="shared" si="0"/>
        <v>37.5</v>
      </c>
      <c r="K99" s="162"/>
    </row>
    <row r="100" spans="1:11" ht="15.75" thickBot="1" x14ac:dyDescent="0.3">
      <c r="A100" s="2549" t="s">
        <v>491</v>
      </c>
      <c r="B100" s="2550"/>
      <c r="C100" s="211">
        <v>20</v>
      </c>
      <c r="D100" s="211">
        <v>0</v>
      </c>
      <c r="E100" s="34">
        <f t="shared" si="0"/>
        <v>20</v>
      </c>
      <c r="I100" s="1803" t="s">
        <v>861</v>
      </c>
      <c r="K100" s="162"/>
    </row>
    <row r="101" spans="1:11" ht="15.75" thickBot="1" x14ac:dyDescent="0.3">
      <c r="A101" s="2549" t="s">
        <v>15</v>
      </c>
      <c r="B101" s="2550"/>
      <c r="C101" s="211">
        <v>261.27</v>
      </c>
      <c r="D101" s="211">
        <v>110.68</v>
      </c>
      <c r="E101" s="34">
        <f t="shared" si="0"/>
        <v>371.95</v>
      </c>
      <c r="G101" s="350" t="s">
        <v>62</v>
      </c>
      <c r="H101" s="1972"/>
      <c r="I101" s="349" t="s">
        <v>100</v>
      </c>
      <c r="J101" s="348" t="s">
        <v>49</v>
      </c>
      <c r="K101" s="162"/>
    </row>
    <row r="102" spans="1:11" x14ac:dyDescent="0.25">
      <c r="A102" s="2549" t="s">
        <v>13</v>
      </c>
      <c r="B102" s="2550"/>
      <c r="C102" s="211">
        <v>2.84</v>
      </c>
      <c r="D102" s="211">
        <v>7.16</v>
      </c>
      <c r="E102" s="34">
        <f t="shared" si="0"/>
        <v>10</v>
      </c>
      <c r="G102" s="2486" t="s">
        <v>976</v>
      </c>
      <c r="H102" s="2488"/>
      <c r="I102" s="213">
        <v>9.5299999999999994</v>
      </c>
      <c r="J102" s="212"/>
      <c r="K102" s="162"/>
    </row>
    <row r="103" spans="1:11" x14ac:dyDescent="0.25">
      <c r="A103" s="2549"/>
      <c r="B103" s="2550"/>
      <c r="C103" s="211"/>
      <c r="D103" s="211"/>
      <c r="E103" s="34">
        <f t="shared" si="0"/>
        <v>0</v>
      </c>
      <c r="G103" s="2489" t="s">
        <v>433</v>
      </c>
      <c r="H103" s="2491"/>
      <c r="I103" s="213">
        <v>94</v>
      </c>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103.53</v>
      </c>
      <c r="D107" s="1622">
        <f>J107</f>
        <v>0</v>
      </c>
      <c r="E107" s="34">
        <f t="shared" si="0"/>
        <v>103.53</v>
      </c>
      <c r="G107" s="438" t="s">
        <v>101</v>
      </c>
      <c r="H107" s="553"/>
      <c r="I107" s="54">
        <f>SUM(I102:I106)</f>
        <v>103.53</v>
      </c>
      <c r="J107" s="257">
        <f>SUM(J102:J106)</f>
        <v>0</v>
      </c>
      <c r="K107" s="162"/>
    </row>
    <row r="108" spans="1:11" ht="15.75" thickBot="1" x14ac:dyDescent="0.3">
      <c r="A108" s="2553" t="s">
        <v>66</v>
      </c>
      <c r="B108" s="2554"/>
      <c r="C108" s="960">
        <f>SUM(C93:C107)</f>
        <v>618.6</v>
      </c>
      <c r="D108" s="960">
        <f>SUM(D93:D107)</f>
        <v>424.22</v>
      </c>
      <c r="E108" s="960">
        <f>SUM(E93:E107)</f>
        <v>1042.82</v>
      </c>
    </row>
    <row r="109" spans="1:11" ht="8.1" customHeight="1" thickBot="1" x14ac:dyDescent="0.3">
      <c r="K109" s="162"/>
    </row>
    <row r="110" spans="1:11" ht="15.75" thickBot="1" x14ac:dyDescent="0.3">
      <c r="A110" s="346" t="s">
        <v>91</v>
      </c>
      <c r="B110" s="527"/>
      <c r="C110" s="344">
        <f>C108</f>
        <v>618.6</v>
      </c>
      <c r="K110" s="162"/>
    </row>
    <row r="111" spans="1:11" ht="15.75" thickBot="1" x14ac:dyDescent="0.3">
      <c r="A111" s="345" t="s">
        <v>90</v>
      </c>
      <c r="B111" s="75"/>
      <c r="C111" s="75"/>
      <c r="D111" s="344">
        <f>D108</f>
        <v>424.22</v>
      </c>
      <c r="E111" s="2555" t="s">
        <v>537</v>
      </c>
      <c r="F111" s="2556"/>
      <c r="G111" s="2556"/>
      <c r="H111" s="2556"/>
      <c r="I111" s="2556"/>
      <c r="J111" s="2556"/>
      <c r="K111" s="2556"/>
    </row>
    <row r="112" spans="1:11" ht="15.75" thickBot="1" x14ac:dyDescent="0.3">
      <c r="A112" s="342" t="s">
        <v>217</v>
      </c>
      <c r="B112" s="341"/>
      <c r="C112" s="341"/>
      <c r="D112" s="341"/>
      <c r="E112" s="219">
        <f>E108</f>
        <v>1042.82</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609.06999999999994</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1964"/>
      <c r="G117" s="161"/>
      <c r="H117" s="161"/>
      <c r="K117" s="162"/>
    </row>
    <row r="118" spans="1:21" ht="15.75" thickBot="1" x14ac:dyDescent="0.3">
      <c r="C118" s="11"/>
      <c r="D118" s="11"/>
      <c r="E118" s="1964"/>
      <c r="K118" s="162" t="s">
        <v>143</v>
      </c>
    </row>
    <row r="119" spans="1:21" ht="18" customHeight="1" thickBot="1" x14ac:dyDescent="0.3">
      <c r="A119" s="2546" t="s">
        <v>191</v>
      </c>
      <c r="B119" s="2547"/>
      <c r="C119" s="2547"/>
      <c r="D119" s="2547"/>
      <c r="E119" s="2547"/>
      <c r="F119" s="2547"/>
      <c r="G119" s="2547"/>
      <c r="H119" s="2547"/>
      <c r="I119" s="2547"/>
      <c r="J119" s="2548"/>
      <c r="K119" s="222">
        <f>K114</f>
        <v>609.06999999999994</v>
      </c>
    </row>
    <row r="120" spans="1:21" ht="8.1" customHeight="1" x14ac:dyDescent="0.25">
      <c r="D120" s="10"/>
      <c r="E120" s="1964"/>
      <c r="I120" s="86"/>
      <c r="K120" s="162"/>
    </row>
    <row r="121" spans="1:21" ht="15" customHeight="1" x14ac:dyDescent="0.25">
      <c r="A121" s="258" t="s">
        <v>265</v>
      </c>
      <c r="B121" s="258"/>
      <c r="D121" s="10"/>
      <c r="E121" s="1964"/>
      <c r="I121" s="86"/>
      <c r="K121" s="162"/>
    </row>
    <row r="122" spans="1:21" ht="15" customHeight="1" x14ac:dyDescent="0.25">
      <c r="A122" s="258"/>
      <c r="B122" s="258"/>
      <c r="D122" s="10"/>
      <c r="E122" s="1964"/>
      <c r="I122" s="86"/>
      <c r="K122" s="162"/>
    </row>
    <row r="123" spans="1:21" ht="15" customHeight="1" x14ac:dyDescent="0.25">
      <c r="A123" s="448" t="s">
        <v>650</v>
      </c>
      <c r="B123" s="448"/>
      <c r="D123" s="10"/>
      <c r="E123" s="1964"/>
      <c r="I123" s="86"/>
      <c r="K123" s="162"/>
    </row>
    <row r="124" spans="1:21" ht="9.9499999999999993" customHeight="1" thickBot="1" x14ac:dyDescent="0.3">
      <c r="D124" s="1809" t="s">
        <v>863</v>
      </c>
      <c r="K124" s="162"/>
    </row>
    <row r="125" spans="1:21" ht="15" customHeight="1" thickBot="1" x14ac:dyDescent="0.3">
      <c r="A125" s="2506" t="s">
        <v>19</v>
      </c>
      <c r="B125" s="2508"/>
      <c r="C125" s="1961"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977</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977</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v>5</v>
      </c>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t="s">
        <v>477</v>
      </c>
      <c r="G136" s="2531" t="s">
        <v>540</v>
      </c>
      <c r="H136" s="2531"/>
      <c r="I136" s="2531"/>
      <c r="J136" s="2531"/>
      <c r="K136" s="2531"/>
    </row>
    <row r="137" spans="1:11" ht="15" customHeight="1" x14ac:dyDescent="0.25">
      <c r="A137" s="1011" t="s">
        <v>552</v>
      </c>
      <c r="B137" s="1012" t="s">
        <v>553</v>
      </c>
      <c r="C137" s="1010" t="s">
        <v>29</v>
      </c>
      <c r="D137" s="227">
        <v>11.95</v>
      </c>
      <c r="E137" s="229" t="s">
        <v>475</v>
      </c>
      <c r="G137" s="2531" t="s">
        <v>540</v>
      </c>
      <c r="H137" s="2531"/>
      <c r="I137" s="2531"/>
      <c r="J137" s="2531"/>
      <c r="K137" s="2531"/>
    </row>
    <row r="138" spans="1:11" ht="15" customHeight="1" x14ac:dyDescent="0.25">
      <c r="A138" s="1002"/>
      <c r="B138" s="80" t="s">
        <v>224</v>
      </c>
      <c r="C138" s="80" t="s">
        <v>550</v>
      </c>
      <c r="D138" s="227">
        <v>15.9</v>
      </c>
      <c r="E138" s="229" t="s">
        <v>978</v>
      </c>
      <c r="G138" s="2531" t="s">
        <v>540</v>
      </c>
      <c r="H138" s="2531"/>
      <c r="I138" s="2531"/>
      <c r="J138" s="2531"/>
      <c r="K138" s="2531"/>
    </row>
    <row r="139" spans="1:11" ht="15" customHeight="1" x14ac:dyDescent="0.25">
      <c r="A139" s="1002"/>
      <c r="B139" s="80" t="s">
        <v>224</v>
      </c>
      <c r="C139" s="102" t="s">
        <v>373</v>
      </c>
      <c r="D139" s="227">
        <v>26.5</v>
      </c>
      <c r="E139" s="229" t="s">
        <v>696</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27.24</v>
      </c>
      <c r="E147" s="231" t="s">
        <v>979</v>
      </c>
      <c r="G147" s="2526"/>
      <c r="H147" s="2526"/>
      <c r="I147" s="2526"/>
      <c r="J147" s="2526"/>
      <c r="K147" s="2526"/>
    </row>
    <row r="148" spans="1:14" ht="15" customHeight="1" thickBot="1" x14ac:dyDescent="0.3">
      <c r="A148" s="1982"/>
      <c r="B148" s="1963" t="s">
        <v>1</v>
      </c>
      <c r="C148" s="1003" t="s">
        <v>541</v>
      </c>
      <c r="D148" s="1005"/>
      <c r="E148" s="231"/>
      <c r="G148" s="2526"/>
      <c r="H148" s="2526"/>
      <c r="I148" s="2526"/>
      <c r="J148" s="2526"/>
      <c r="K148" s="2526"/>
    </row>
    <row r="149" spans="1:14" ht="15" customHeight="1" x14ac:dyDescent="0.25">
      <c r="A149" s="2532" t="s">
        <v>119</v>
      </c>
      <c r="B149" s="2533"/>
      <c r="C149" s="1976"/>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1970" t="s">
        <v>120</v>
      </c>
      <c r="B158" s="1971"/>
      <c r="C158" s="1966"/>
      <c r="D158" s="33">
        <f>SUM(D126:D157)</f>
        <v>119.53</v>
      </c>
      <c r="E158" s="1967"/>
      <c r="G158" s="594" t="s">
        <v>281</v>
      </c>
      <c r="H158" s="593" t="s">
        <v>277</v>
      </c>
      <c r="I158" s="593" t="s">
        <v>278</v>
      </c>
      <c r="K158" s="162"/>
      <c r="L158" s="10"/>
    </row>
    <row r="159" spans="1:14" ht="15" customHeight="1" thickBot="1" x14ac:dyDescent="0.3">
      <c r="G159" s="1955"/>
      <c r="H159" s="606">
        <v>119.53</v>
      </c>
      <c r="I159" s="592">
        <f>D158-H159</f>
        <v>0</v>
      </c>
      <c r="K159" s="162"/>
      <c r="M159" s="33">
        <f>(K119-H159)</f>
        <v>489.53999999999996</v>
      </c>
      <c r="N159" s="325" t="s">
        <v>276</v>
      </c>
    </row>
    <row r="160" spans="1:14" ht="15" customHeight="1" thickBot="1" x14ac:dyDescent="0.3">
      <c r="A160" s="1973" t="s">
        <v>246</v>
      </c>
      <c r="B160" s="1973"/>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473.61</v>
      </c>
      <c r="E162" s="457">
        <f>C162-D162</f>
        <v>461.39</v>
      </c>
      <c r="G162" s="1956" t="s">
        <v>242</v>
      </c>
      <c r="H162" s="1956"/>
      <c r="J162" s="10"/>
      <c r="K162" s="162"/>
    </row>
    <row r="163" spans="1:16" ht="15" customHeight="1" thickBot="1" x14ac:dyDescent="0.3">
      <c r="A163" s="1950" t="s">
        <v>279</v>
      </c>
      <c r="D163" s="33">
        <f>D162-I159</f>
        <v>473.61</v>
      </c>
      <c r="E163" s="33">
        <f>C162-D163</f>
        <v>461.39</v>
      </c>
      <c r="G163" s="1955" t="s">
        <v>287</v>
      </c>
      <c r="K163" s="162"/>
      <c r="M163" s="1956" t="s">
        <v>741</v>
      </c>
    </row>
    <row r="164" spans="1:16" ht="15" customHeight="1" thickBot="1" x14ac:dyDescent="0.3">
      <c r="A164" s="596" t="s">
        <v>280</v>
      </c>
      <c r="B164" s="1989"/>
      <c r="C164" s="484"/>
      <c r="D164" s="431">
        <f>IF((N164)&lt;(E163),N164,E163)</f>
        <v>424.54</v>
      </c>
      <c r="E164" s="483" t="s">
        <v>239</v>
      </c>
      <c r="G164" s="1975" t="s">
        <v>738</v>
      </c>
      <c r="H164" s="2509" t="s">
        <v>282</v>
      </c>
      <c r="I164" s="2509"/>
      <c r="J164" s="1955"/>
      <c r="M164" s="1975" t="s">
        <v>738</v>
      </c>
      <c r="N164" s="607">
        <v>424.54</v>
      </c>
    </row>
    <row r="165" spans="1:16" ht="15" customHeight="1" thickBot="1" x14ac:dyDescent="0.3">
      <c r="A165" s="461" t="s">
        <v>247</v>
      </c>
      <c r="B165" s="461"/>
      <c r="C165" s="460">
        <f>C162</f>
        <v>935</v>
      </c>
      <c r="D165" s="456">
        <f>D163+D164</f>
        <v>898.15000000000009</v>
      </c>
      <c r="E165" s="457">
        <f>+C162-D165</f>
        <v>36.849999999999909</v>
      </c>
      <c r="G165" s="1955" t="s">
        <v>704</v>
      </c>
      <c r="H165" s="195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1958"/>
      <c r="F170" s="1958"/>
      <c r="G170" s="1958"/>
      <c r="H170" s="1958"/>
      <c r="I170" s="1958"/>
      <c r="J170" s="33">
        <f>M159-D164</f>
        <v>64.999999999999943</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1987"/>
      <c r="C176" s="1958"/>
      <c r="D176" s="1958"/>
      <c r="E176" s="1958"/>
      <c r="F176" s="1958"/>
      <c r="G176" s="1958"/>
      <c r="H176" s="1958"/>
      <c r="I176" s="323"/>
      <c r="J176" s="33">
        <f>J170</f>
        <v>64.999999999999943</v>
      </c>
      <c r="K176" s="162" t="s">
        <v>146</v>
      </c>
    </row>
    <row r="177" spans="1:16" ht="15" customHeight="1" x14ac:dyDescent="0.25">
      <c r="J177" s="10"/>
      <c r="K177" s="162"/>
    </row>
    <row r="178" spans="1:16" ht="15" customHeight="1" x14ac:dyDescent="0.25">
      <c r="J178" s="10"/>
      <c r="K178" s="162"/>
    </row>
    <row r="179" spans="1:16" ht="15" customHeight="1" thickBot="1" x14ac:dyDescent="0.3">
      <c r="A179" s="1973" t="s">
        <v>651</v>
      </c>
      <c r="D179" s="1806" t="s">
        <v>864</v>
      </c>
      <c r="J179" s="10"/>
      <c r="K179" s="162"/>
    </row>
    <row r="180" spans="1:16" ht="15" customHeight="1" thickBot="1" x14ac:dyDescent="0.3">
      <c r="A180" s="1965" t="s">
        <v>88</v>
      </c>
      <c r="B180" s="1966"/>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1965" t="s">
        <v>89</v>
      </c>
      <c r="B187" s="1966"/>
      <c r="C187" s="1966"/>
      <c r="D187" s="33">
        <f>SUM(D181:D186)</f>
        <v>0</v>
      </c>
      <c r="E187" s="1967"/>
      <c r="G187" s="594" t="s">
        <v>281</v>
      </c>
      <c r="H187" s="593" t="s">
        <v>277</v>
      </c>
      <c r="I187" s="593" t="s">
        <v>278</v>
      </c>
      <c r="K187" s="162"/>
      <c r="L187" s="10"/>
    </row>
    <row r="188" spans="1:16" ht="15" customHeight="1" thickBot="1" x14ac:dyDescent="0.3">
      <c r="G188" s="1955"/>
      <c r="H188" s="606">
        <v>0</v>
      </c>
      <c r="I188" s="592">
        <f>D187-H188</f>
        <v>0</v>
      </c>
      <c r="K188" s="162"/>
      <c r="M188" s="33">
        <f>(J176-H188)</f>
        <v>64.999999999999943</v>
      </c>
      <c r="N188" s="325" t="s">
        <v>276</v>
      </c>
    </row>
    <row r="189" spans="1:16" ht="15" customHeight="1" thickBot="1" x14ac:dyDescent="0.3">
      <c r="A189" s="1973" t="s">
        <v>285</v>
      </c>
      <c r="B189" s="1973"/>
      <c r="J189" s="10"/>
      <c r="K189" s="162"/>
    </row>
    <row r="190" spans="1:16" ht="15" customHeight="1" thickBot="1" x14ac:dyDescent="0.3">
      <c r="A190" s="462" t="s">
        <v>123</v>
      </c>
      <c r="B190" s="462"/>
      <c r="C190" s="463" t="s">
        <v>245</v>
      </c>
      <c r="D190" s="463" t="s">
        <v>47</v>
      </c>
      <c r="E190" s="463" t="s">
        <v>243</v>
      </c>
      <c r="H190" s="51"/>
      <c r="I190" s="10"/>
      <c r="J190" s="1955"/>
      <c r="K190" s="162"/>
      <c r="P190" s="1975" t="s">
        <v>83</v>
      </c>
    </row>
    <row r="191" spans="1:16" ht="15" customHeight="1" thickBot="1" x14ac:dyDescent="0.3">
      <c r="A191" s="464" t="s">
        <v>248</v>
      </c>
      <c r="B191" s="539"/>
      <c r="C191" s="465">
        <f>C81</f>
        <v>700</v>
      </c>
      <c r="D191" s="469">
        <f>D81</f>
        <v>0</v>
      </c>
      <c r="E191" s="308">
        <f>C191-D191</f>
        <v>700</v>
      </c>
      <c r="G191" s="1956" t="s">
        <v>257</v>
      </c>
      <c r="H191" s="1956"/>
      <c r="J191" s="10"/>
      <c r="K191" s="162"/>
    </row>
    <row r="192" spans="1:16" ht="15" customHeight="1" thickBot="1" x14ac:dyDescent="0.3">
      <c r="A192" s="586" t="s">
        <v>274</v>
      </c>
      <c r="B192" s="587"/>
      <c r="C192" s="588"/>
      <c r="D192" s="33">
        <f>D191-I188</f>
        <v>0</v>
      </c>
      <c r="E192" s="33">
        <f>E191+I188</f>
        <v>700</v>
      </c>
      <c r="G192" s="1955" t="s">
        <v>287</v>
      </c>
      <c r="M192" s="1956" t="s">
        <v>737</v>
      </c>
    </row>
    <row r="193" spans="1:14" ht="15" customHeight="1" thickBot="1" x14ac:dyDescent="0.3">
      <c r="A193" s="596" t="s">
        <v>280</v>
      </c>
      <c r="B193" s="1988"/>
      <c r="C193" s="589"/>
      <c r="D193" s="431">
        <f>N193</f>
        <v>0</v>
      </c>
      <c r="E193" s="450" t="s">
        <v>256</v>
      </c>
      <c r="G193" s="1975" t="s">
        <v>738</v>
      </c>
      <c r="H193" s="2509" t="s">
        <v>282</v>
      </c>
      <c r="I193" s="2509"/>
      <c r="J193" s="1955"/>
      <c r="K193" s="162"/>
      <c r="L193" s="10"/>
      <c r="M193" s="1975" t="s">
        <v>736</v>
      </c>
      <c r="N193" s="607">
        <v>0</v>
      </c>
    </row>
    <row r="194" spans="1:14" ht="15" customHeight="1" thickBot="1" x14ac:dyDescent="0.3">
      <c r="A194" s="467" t="s">
        <v>231</v>
      </c>
      <c r="B194" s="467"/>
      <c r="C194" s="466">
        <f>C191</f>
        <v>700</v>
      </c>
      <c r="D194" s="466">
        <f>D192+D193</f>
        <v>0</v>
      </c>
      <c r="E194" s="466">
        <f>C194-D194</f>
        <v>700</v>
      </c>
      <c r="G194" s="1955" t="s">
        <v>703</v>
      </c>
      <c r="H194" s="1956"/>
      <c r="J194" s="1955"/>
    </row>
    <row r="195" spans="1:14" ht="15" customHeight="1" x14ac:dyDescent="0.25"/>
    <row r="196" spans="1:14" ht="15" customHeight="1" thickBot="1" x14ac:dyDescent="0.3">
      <c r="G196" s="1956"/>
      <c r="H196" s="1956"/>
      <c r="J196" s="10"/>
      <c r="K196" s="162"/>
    </row>
    <row r="197" spans="1:14" ht="15" customHeight="1" thickBot="1" x14ac:dyDescent="0.3">
      <c r="A197" s="324" t="s">
        <v>92</v>
      </c>
      <c r="B197" s="329"/>
      <c r="C197" s="1958"/>
      <c r="D197" s="1958"/>
      <c r="E197" s="1958"/>
      <c r="F197" s="1958"/>
      <c r="G197" s="1958"/>
      <c r="H197" s="1958"/>
      <c r="I197" s="323"/>
      <c r="J197" s="33">
        <f>M188-D193</f>
        <v>64.999999999999943</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956"/>
      <c r="C201" s="1956"/>
      <c r="D201" s="1805" t="s">
        <v>864</v>
      </c>
      <c r="K201" s="162"/>
    </row>
    <row r="202" spans="1:14" ht="15" customHeight="1" thickBot="1" x14ac:dyDescent="0.3">
      <c r="A202" s="136" t="s">
        <v>111</v>
      </c>
      <c r="B202" s="540"/>
      <c r="C202" s="1966"/>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956"/>
      <c r="H205" s="1956"/>
      <c r="J205" s="10"/>
      <c r="N205" s="162"/>
    </row>
    <row r="206" spans="1:14" ht="15" customHeight="1" thickBot="1" x14ac:dyDescent="0.3">
      <c r="A206" s="1970" t="s">
        <v>121</v>
      </c>
      <c r="B206" s="1971"/>
      <c r="C206" s="1966"/>
      <c r="D206" s="33">
        <f>SUM(D203:D205)</f>
        <v>0</v>
      </c>
      <c r="E206" s="1955" t="s">
        <v>293</v>
      </c>
    </row>
    <row r="207" spans="1:14" ht="15" customHeight="1" x14ac:dyDescent="0.25">
      <c r="K207" s="162"/>
    </row>
    <row r="208" spans="1:14" ht="15" customHeight="1" thickBot="1" x14ac:dyDescent="0.3">
      <c r="A208" s="1973" t="s">
        <v>289</v>
      </c>
      <c r="B208" s="1973"/>
      <c r="K208" s="162"/>
    </row>
    <row r="209" spans="1:16" ht="15" customHeight="1" thickBot="1" x14ac:dyDescent="0.3">
      <c r="A209" s="1132" t="s">
        <v>114</v>
      </c>
      <c r="B209" s="1132"/>
      <c r="C209" s="472" t="s">
        <v>245</v>
      </c>
      <c r="D209" s="472" t="s">
        <v>47</v>
      </c>
      <c r="E209" s="472" t="s">
        <v>243</v>
      </c>
      <c r="K209" s="162"/>
      <c r="P209" s="1975" t="s">
        <v>83</v>
      </c>
    </row>
    <row r="210" spans="1:16" ht="15" customHeight="1" thickBot="1" x14ac:dyDescent="0.3">
      <c r="A210" s="1132" t="s">
        <v>248</v>
      </c>
      <c r="B210" s="1132"/>
      <c r="C210" s="432">
        <f>C82</f>
        <v>250</v>
      </c>
      <c r="D210" s="432">
        <f>D82</f>
        <v>0</v>
      </c>
      <c r="E210" s="432">
        <f>C210-D210</f>
        <v>250</v>
      </c>
      <c r="G210" s="1956" t="s">
        <v>257</v>
      </c>
      <c r="H210" s="1956"/>
      <c r="K210" s="162"/>
    </row>
    <row r="211" spans="1:16" ht="15" customHeight="1" thickBot="1" x14ac:dyDescent="0.3">
      <c r="A211" s="486" t="s">
        <v>273</v>
      </c>
      <c r="B211" s="544"/>
      <c r="C211" s="479"/>
      <c r="D211" s="432">
        <f>D210-D206</f>
        <v>0</v>
      </c>
      <c r="E211" s="432">
        <f>E210+D206</f>
        <v>250</v>
      </c>
      <c r="G211" s="1955" t="s">
        <v>290</v>
      </c>
      <c r="M211" s="1956" t="s">
        <v>739</v>
      </c>
    </row>
    <row r="212" spans="1:16" ht="15" customHeight="1" thickBot="1" x14ac:dyDescent="0.3">
      <c r="A212" s="596" t="s">
        <v>280</v>
      </c>
      <c r="B212" s="1989"/>
      <c r="C212" s="1959"/>
      <c r="D212" s="431">
        <f>IF((N212)&lt;(E210+E211),N212,(E210+E211))</f>
        <v>0</v>
      </c>
      <c r="E212" s="450" t="s">
        <v>256</v>
      </c>
      <c r="G212" s="1975" t="s">
        <v>738</v>
      </c>
      <c r="H212" s="2509" t="s">
        <v>282</v>
      </c>
      <c r="I212" s="2509"/>
      <c r="J212" s="1955"/>
      <c r="K212" s="162"/>
      <c r="M212" s="1950" t="s">
        <v>738</v>
      </c>
      <c r="N212" s="607"/>
    </row>
    <row r="213" spans="1:16" ht="15" customHeight="1" thickBot="1" x14ac:dyDescent="0.3">
      <c r="A213" s="473" t="s">
        <v>250</v>
      </c>
      <c r="B213" s="545"/>
      <c r="C213" s="432">
        <f>C210</f>
        <v>250</v>
      </c>
      <c r="D213" s="432">
        <f>D211+D212</f>
        <v>0</v>
      </c>
      <c r="E213" s="432">
        <f>C213-D213</f>
        <v>250</v>
      </c>
      <c r="G213" s="1956" t="s">
        <v>292</v>
      </c>
      <c r="H213" s="1956"/>
    </row>
    <row r="214" spans="1:16" ht="15" customHeight="1" x14ac:dyDescent="0.25"/>
    <row r="215" spans="1:16" ht="15" customHeight="1" thickBot="1" x14ac:dyDescent="0.3">
      <c r="G215" s="1956"/>
      <c r="H215" s="1956"/>
      <c r="J215" s="10"/>
      <c r="K215" s="162"/>
    </row>
    <row r="216" spans="1:16" ht="15" customHeight="1" thickBot="1" x14ac:dyDescent="0.3">
      <c r="A216" s="324" t="s">
        <v>251</v>
      </c>
      <c r="B216" s="329"/>
      <c r="C216" s="1958"/>
      <c r="D216" s="1958"/>
      <c r="E216" s="1958"/>
      <c r="F216" s="1958"/>
      <c r="G216" s="1958"/>
      <c r="H216" s="1958"/>
      <c r="I216" s="323"/>
      <c r="J216" s="33">
        <f>J197-D212</f>
        <v>64.999999999999943</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1958"/>
      <c r="D222" s="1958"/>
      <c r="E222" s="1958"/>
      <c r="F222" s="1958"/>
      <c r="G222" s="1958"/>
      <c r="H222" s="1958"/>
      <c r="I222" s="323"/>
      <c r="J222" s="33">
        <f>J216</f>
        <v>64.999999999999943</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1973" t="s">
        <v>264</v>
      </c>
      <c r="B226" s="1973"/>
      <c r="D226" s="10"/>
    </row>
    <row r="227" spans="1:14" ht="15" customHeight="1" thickBot="1" x14ac:dyDescent="0.3">
      <c r="A227" s="1968" t="s">
        <v>234</v>
      </c>
      <c r="B227" s="1969"/>
      <c r="C227" s="1969"/>
      <c r="D227" s="437">
        <f>D84</f>
        <v>0</v>
      </c>
      <c r="E227" s="1956" t="s">
        <v>254</v>
      </c>
    </row>
    <row r="228" spans="1:14" ht="15" customHeight="1" thickBot="1" x14ac:dyDescent="0.3">
      <c r="A228" s="1965" t="s">
        <v>142</v>
      </c>
      <c r="B228" s="1966"/>
      <c r="C228" s="1966"/>
      <c r="D228" s="480" t="s">
        <v>17</v>
      </c>
      <c r="E228" s="1803" t="s">
        <v>866</v>
      </c>
    </row>
    <row r="229" spans="1:14" ht="15" customHeight="1" x14ac:dyDescent="0.25">
      <c r="A229" s="2486" t="s">
        <v>983</v>
      </c>
      <c r="B229" s="2487"/>
      <c r="C229" s="2488"/>
      <c r="D229" s="396">
        <v>65</v>
      </c>
      <c r="E229" s="1991" t="s">
        <v>984</v>
      </c>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65</v>
      </c>
      <c r="E233" s="1955" t="s">
        <v>740</v>
      </c>
      <c r="J233" s="10"/>
      <c r="M233" s="33">
        <f>J222-D233</f>
        <v>0</v>
      </c>
      <c r="N233" s="1950" t="s">
        <v>276</v>
      </c>
    </row>
    <row r="234" spans="1:14" ht="15" customHeight="1" thickBot="1" x14ac:dyDescent="0.3">
      <c r="A234" s="2506" t="s">
        <v>93</v>
      </c>
      <c r="B234" s="2507"/>
      <c r="C234" s="2508"/>
      <c r="D234" s="73"/>
      <c r="E234" s="73" t="s">
        <v>81</v>
      </c>
      <c r="G234" s="1803" t="s">
        <v>867</v>
      </c>
      <c r="H234" s="1956"/>
      <c r="I234" s="10"/>
      <c r="J234" s="10"/>
    </row>
    <row r="235" spans="1:14" ht="15" customHeight="1" x14ac:dyDescent="0.25">
      <c r="A235" s="2486"/>
      <c r="B235" s="2487"/>
      <c r="C235" s="2488"/>
      <c r="D235" s="233"/>
      <c r="E235" s="433"/>
      <c r="G235" s="1956"/>
      <c r="H235" s="1956"/>
      <c r="I235" s="10"/>
      <c r="J235" s="10"/>
    </row>
    <row r="236" spans="1:14" ht="15" customHeight="1" x14ac:dyDescent="0.25">
      <c r="A236" s="2489"/>
      <c r="B236" s="2490"/>
      <c r="C236" s="2491"/>
      <c r="D236" s="233"/>
      <c r="E236" s="433"/>
      <c r="G236" s="1956"/>
      <c r="H236" s="1956"/>
      <c r="I236" s="10"/>
      <c r="J236" s="10"/>
    </row>
    <row r="237" spans="1:14" ht="15" customHeight="1" x14ac:dyDescent="0.25">
      <c r="A237" s="2489"/>
      <c r="B237" s="2490"/>
      <c r="C237" s="2491"/>
      <c r="D237" s="211"/>
      <c r="E237" s="434"/>
      <c r="G237" s="1956"/>
      <c r="H237" s="1956"/>
      <c r="I237" s="10"/>
      <c r="J237" s="10"/>
    </row>
    <row r="238" spans="1:14" ht="15" customHeight="1" thickBot="1" x14ac:dyDescent="0.3">
      <c r="A238" s="2492"/>
      <c r="B238" s="2493"/>
      <c r="C238" s="2494"/>
      <c r="D238" s="235"/>
      <c r="E238" s="435"/>
      <c r="G238" s="1956"/>
      <c r="H238" s="1956"/>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65</v>
      </c>
      <c r="E240" s="1956" t="s">
        <v>294</v>
      </c>
      <c r="I240" s="10"/>
      <c r="J240" s="10"/>
    </row>
    <row r="241" spans="1:16" ht="15" customHeight="1" thickBot="1" x14ac:dyDescent="0.3"/>
    <row r="242" spans="1:16" ht="15.95" customHeight="1" thickBot="1" x14ac:dyDescent="0.35">
      <c r="A242" s="1957" t="s">
        <v>560</v>
      </c>
      <c r="B242" s="1958"/>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955" t="s">
        <v>266</v>
      </c>
      <c r="G247" s="1956"/>
      <c r="H247" s="1956"/>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1960" t="s">
        <v>95</v>
      </c>
      <c r="B249" s="1972"/>
      <c r="C249" s="1961"/>
      <c r="D249" s="73" t="s">
        <v>71</v>
      </c>
      <c r="E249" s="73" t="s">
        <v>81</v>
      </c>
      <c r="G249" s="1803" t="s">
        <v>868</v>
      </c>
      <c r="P249" s="1975"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1965" t="s">
        <v>96</v>
      </c>
      <c r="B254" s="1966"/>
      <c r="C254" s="1966"/>
      <c r="D254" s="33">
        <f>SUM(D250:D253)</f>
        <v>0</v>
      </c>
      <c r="K254" s="162"/>
    </row>
    <row r="255" spans="1:16" ht="15.95" customHeight="1" thickBot="1" x14ac:dyDescent="0.35">
      <c r="A255" s="446" t="s">
        <v>130</v>
      </c>
      <c r="B255" s="547"/>
      <c r="C255" s="307"/>
      <c r="D255" s="447">
        <f>D247+D248-D254</f>
        <v>0</v>
      </c>
      <c r="E255" s="1956" t="s">
        <v>295</v>
      </c>
      <c r="G255" s="1955"/>
      <c r="H255" s="1955"/>
      <c r="K255" s="162"/>
    </row>
    <row r="256" spans="1:16" ht="15.95" customHeight="1" thickBot="1" x14ac:dyDescent="0.3">
      <c r="E256" s="1975"/>
      <c r="G256" s="1955"/>
      <c r="H256" s="1955"/>
      <c r="K256" s="162"/>
    </row>
    <row r="257" spans="1:11" ht="15.95" customHeight="1" thickBot="1" x14ac:dyDescent="0.3">
      <c r="A257" s="172" t="s">
        <v>260</v>
      </c>
      <c r="B257" s="173"/>
      <c r="C257" s="173"/>
      <c r="D257" s="202"/>
      <c r="E257" s="173"/>
      <c r="F257" s="173"/>
      <c r="G257" s="205"/>
      <c r="H257" s="205"/>
      <c r="I257" s="1958"/>
      <c r="J257" s="191">
        <f>J242-D248</f>
        <v>0</v>
      </c>
      <c r="K257" s="162"/>
    </row>
    <row r="258" spans="1:11" ht="15.95" customHeight="1" x14ac:dyDescent="0.25">
      <c r="A258" s="51" t="s">
        <v>163</v>
      </c>
      <c r="B258" s="51"/>
      <c r="C258" s="1951"/>
      <c r="D258" s="1964"/>
      <c r="E258" s="11"/>
      <c r="J258" s="10"/>
      <c r="K258" s="162"/>
    </row>
    <row r="259" spans="1:11" ht="15.95" customHeight="1" x14ac:dyDescent="0.25">
      <c r="E259" s="1975"/>
      <c r="G259" s="1955"/>
      <c r="H259" s="1955"/>
      <c r="K259" s="162"/>
    </row>
    <row r="260" spans="1:11" ht="15.95" customHeight="1" thickBot="1" x14ac:dyDescent="0.3">
      <c r="A260" s="258" t="s">
        <v>221</v>
      </c>
      <c r="B260" s="258"/>
      <c r="K260" s="162"/>
    </row>
    <row r="261" spans="1:11" ht="15.95" customHeight="1" thickBot="1" x14ac:dyDescent="0.3">
      <c r="A261" s="319" t="s">
        <v>213</v>
      </c>
      <c r="B261" s="318"/>
      <c r="C261" s="318"/>
      <c r="D261" s="33">
        <f>D83</f>
        <v>61.07</v>
      </c>
      <c r="E261" s="1950" t="s">
        <v>235</v>
      </c>
      <c r="G261" s="151" t="s">
        <v>232</v>
      </c>
      <c r="H261" s="151"/>
      <c r="K261" s="162"/>
    </row>
    <row r="262" spans="1:11" ht="15.95" customHeight="1" x14ac:dyDescent="0.25">
      <c r="A262" s="317" t="s">
        <v>112</v>
      </c>
      <c r="B262" s="548"/>
      <c r="C262" s="316"/>
      <c r="D262" s="1992">
        <f>D206</f>
        <v>0</v>
      </c>
      <c r="E262" s="1950" t="s">
        <v>235</v>
      </c>
      <c r="G262" s="151" t="s">
        <v>151</v>
      </c>
      <c r="H262" s="151"/>
      <c r="K262" s="162"/>
    </row>
    <row r="263" spans="1:11" ht="15.95" customHeight="1" thickBot="1" x14ac:dyDescent="0.3">
      <c r="A263" s="315" t="s">
        <v>113</v>
      </c>
      <c r="B263" s="549"/>
      <c r="C263" s="314"/>
      <c r="D263" s="257">
        <f>D111</f>
        <v>424.22</v>
      </c>
      <c r="E263" s="1950" t="s">
        <v>235</v>
      </c>
      <c r="G263" s="151" t="s">
        <v>232</v>
      </c>
      <c r="H263" s="151"/>
      <c r="K263" s="162"/>
    </row>
    <row r="264" spans="1:11" ht="15.95" customHeight="1" thickBot="1" x14ac:dyDescent="0.3">
      <c r="A264" s="1960" t="s">
        <v>212</v>
      </c>
      <c r="B264" s="1972"/>
      <c r="C264" s="1961"/>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1975"/>
      <c r="K269" s="162"/>
    </row>
    <row r="270" spans="1:11" ht="15.95" customHeight="1" thickBot="1" x14ac:dyDescent="0.35">
      <c r="A270" s="440" t="s">
        <v>236</v>
      </c>
      <c r="B270" s="551"/>
      <c r="C270" s="312"/>
      <c r="D270" s="445">
        <f>D261+D262+D263-D269</f>
        <v>485.29</v>
      </c>
      <c r="E270" s="1956" t="s">
        <v>298</v>
      </c>
      <c r="G270" s="1955"/>
      <c r="H270" s="1955"/>
      <c r="K270" s="162"/>
    </row>
    <row r="271" spans="1:11" ht="15.95" customHeight="1" thickBot="1" x14ac:dyDescent="0.3">
      <c r="E271" s="1975"/>
      <c r="G271" s="1955"/>
      <c r="H271" s="1955"/>
      <c r="K271" s="162"/>
    </row>
    <row r="272" spans="1:11" ht="15.95" customHeight="1" thickBot="1" x14ac:dyDescent="0.3">
      <c r="A272" s="322" t="s">
        <v>204</v>
      </c>
      <c r="B272" s="552"/>
      <c r="C272" s="1958"/>
      <c r="D272" s="1958"/>
      <c r="E272" s="1958"/>
      <c r="F272" s="1958"/>
      <c r="G272" s="1958"/>
      <c r="H272" s="1958"/>
      <c r="I272" s="1959"/>
      <c r="J272" s="381">
        <f>D158+D187+D239+D269+D254</f>
        <v>119.53</v>
      </c>
      <c r="K272" s="162"/>
    </row>
    <row r="273" spans="1:22" ht="15.95" customHeight="1" thickBot="1" x14ac:dyDescent="0.3">
      <c r="G273" s="151"/>
      <c r="H273" s="151"/>
      <c r="K273" s="162"/>
    </row>
    <row r="274" spans="1:22" ht="16.5" thickBot="1" x14ac:dyDescent="0.3">
      <c r="A274" s="322" t="s">
        <v>205</v>
      </c>
      <c r="B274" s="552"/>
      <c r="C274" s="1958"/>
      <c r="D274" s="1958"/>
      <c r="E274" s="1958"/>
      <c r="F274" s="1958"/>
      <c r="G274" s="1958"/>
      <c r="H274" s="1958"/>
      <c r="I274" s="1959"/>
      <c r="J274" s="383">
        <f>K75+E112-J272</f>
        <v>1448.4399999999998</v>
      </c>
      <c r="K274" s="302"/>
      <c r="L274" s="377"/>
      <c r="M274" s="1950" t="s">
        <v>202</v>
      </c>
      <c r="U274" s="382" t="s">
        <v>206</v>
      </c>
      <c r="V274" s="303" t="s">
        <v>83</v>
      </c>
    </row>
    <row r="308" spans="3:5" x14ac:dyDescent="0.25">
      <c r="C308" s="1964"/>
      <c r="D308" s="1964"/>
      <c r="E308" s="1964"/>
    </row>
    <row r="309" spans="3:5" x14ac:dyDescent="0.25">
      <c r="C309" s="1964"/>
      <c r="D309" s="1964"/>
      <c r="E309" s="1964"/>
    </row>
    <row r="310" spans="3:5" x14ac:dyDescent="0.25">
      <c r="C310" s="1964"/>
      <c r="D310" s="1964"/>
      <c r="E310" s="1964"/>
    </row>
    <row r="311" spans="3:5" x14ac:dyDescent="0.25">
      <c r="C311" s="1964"/>
      <c r="D311" s="1964"/>
      <c r="E311" s="1964"/>
    </row>
    <row r="312" spans="3:5" x14ac:dyDescent="0.25">
      <c r="C312" s="1964"/>
      <c r="D312" s="1964"/>
      <c r="E312" s="1964"/>
    </row>
    <row r="313" spans="3:5" x14ac:dyDescent="0.25">
      <c r="C313" s="1964"/>
      <c r="D313" s="1964"/>
      <c r="E313" s="1964"/>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387C-C126-4FD9-8F54-518A4AD0A31E}">
  <sheetPr>
    <pageSetUpPr fitToPage="1"/>
  </sheetPr>
  <dimension ref="A1:V313"/>
  <sheetViews>
    <sheetView topLeftCell="A123" zoomScaleNormal="100" workbookViewId="0">
      <selection activeCell="E126" sqref="E126"/>
    </sheetView>
  </sheetViews>
  <sheetFormatPr defaultRowHeight="15" x14ac:dyDescent="0.25"/>
  <cols>
    <col min="1" max="5" width="10.7109375" style="1993" customWidth="1"/>
    <col min="6" max="6" width="0.85546875" style="1993" customWidth="1"/>
    <col min="7" max="11" width="10.7109375" style="1993" customWidth="1"/>
    <col min="12" max="12" width="5.7109375" style="1993" customWidth="1"/>
    <col min="13" max="16" width="10.7109375" style="1993" customWidth="1"/>
    <col min="17" max="16384" width="9.140625" style="1993"/>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August</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44058</v>
      </c>
      <c r="E11" s="173"/>
      <c r="F11" s="173"/>
      <c r="G11" s="492"/>
      <c r="H11" s="492"/>
      <c r="I11" s="1997" t="s">
        <v>203</v>
      </c>
      <c r="J11" s="174">
        <f>K60</f>
        <v>1427.12</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002"/>
      <c r="J13" s="174">
        <f>J11-E12</f>
        <v>1427.12</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257.41000000000003</v>
      </c>
      <c r="E15" s="181"/>
      <c r="F15" s="177"/>
      <c r="G15" s="182"/>
      <c r="H15" s="182"/>
      <c r="I15" s="177"/>
      <c r="J15" s="177"/>
      <c r="K15" s="183"/>
    </row>
    <row r="16" spans="1:11" ht="15.75" thickBot="1" x14ac:dyDescent="0.3">
      <c r="A16" s="184" t="s">
        <v>98</v>
      </c>
      <c r="B16" s="197"/>
      <c r="C16" s="177"/>
      <c r="D16" s="185">
        <f>D111</f>
        <v>239.97000000000003</v>
      </c>
      <c r="E16" s="181"/>
      <c r="F16" s="177"/>
      <c r="G16" s="182"/>
      <c r="H16" s="182"/>
      <c r="I16" s="177"/>
      <c r="J16" s="177"/>
      <c r="K16" s="183"/>
    </row>
    <row r="17" spans="1:11" ht="16.5" thickBot="1" x14ac:dyDescent="0.3">
      <c r="A17" s="188" t="s">
        <v>218</v>
      </c>
      <c r="B17" s="189"/>
      <c r="C17" s="189"/>
      <c r="D17" s="190" t="s">
        <v>85</v>
      </c>
      <c r="E17" s="191">
        <f>E112</f>
        <v>497.38000000000005</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257.41000000000003</v>
      </c>
      <c r="E19" s="181"/>
      <c r="F19" s="177"/>
      <c r="G19" s="182"/>
      <c r="H19" s="182"/>
      <c r="I19" s="177"/>
      <c r="J19" s="177"/>
      <c r="K19" s="183"/>
    </row>
    <row r="20" spans="1:11" x14ac:dyDescent="0.25">
      <c r="A20" s="373" t="s">
        <v>155</v>
      </c>
      <c r="B20" s="506"/>
      <c r="C20" s="179"/>
      <c r="D20" s="185">
        <f>I159</f>
        <v>10.060000000000002</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436.03</v>
      </c>
      <c r="E22" s="181"/>
      <c r="F22" s="177"/>
      <c r="G22" s="182"/>
      <c r="H22" s="182"/>
      <c r="I22" s="177"/>
      <c r="J22" s="177"/>
      <c r="K22" s="183"/>
    </row>
    <row r="23" spans="1:11" x14ac:dyDescent="0.25">
      <c r="A23" s="368" t="s">
        <v>156</v>
      </c>
      <c r="B23" s="509"/>
      <c r="C23" s="367"/>
      <c r="D23" s="185">
        <f>D239</f>
        <v>65</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768.5</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001"/>
      <c r="J27" s="191">
        <f>J13+E17-E25</f>
        <v>1156</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007"/>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876.83</v>
      </c>
      <c r="E34" s="411">
        <f>D165</f>
        <v>866.77</v>
      </c>
      <c r="G34" s="613">
        <f>C34-E34</f>
        <v>68.230000000000018</v>
      </c>
      <c r="H34" s="614">
        <f>E34/C34</f>
        <v>0.92702673796791446</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876.83</v>
      </c>
      <c r="E37" s="410">
        <f>SUM(E34:E36)</f>
        <v>866.77</v>
      </c>
      <c r="G37" s="43">
        <f>C37-E37</f>
        <v>1018.23</v>
      </c>
      <c r="H37" s="11"/>
      <c r="I37" s="612"/>
    </row>
    <row r="38" spans="1:11" ht="5.0999999999999996" customHeight="1" thickBot="1" x14ac:dyDescent="0.35">
      <c r="A38" s="2021"/>
      <c r="B38" s="2021"/>
      <c r="E38" s="2007"/>
      <c r="G38" s="151"/>
      <c r="H38" s="151"/>
    </row>
    <row r="39" spans="1:11" ht="15.75" thickBot="1" x14ac:dyDescent="0.3">
      <c r="A39" s="421" t="s">
        <v>82</v>
      </c>
      <c r="B39" s="517"/>
      <c r="C39" s="422"/>
      <c r="D39" s="418" t="s">
        <v>126</v>
      </c>
      <c r="E39" s="155" t="s">
        <v>127</v>
      </c>
    </row>
    <row r="40" spans="1:11" x14ac:dyDescent="0.25">
      <c r="A40" s="423" t="s">
        <v>214</v>
      </c>
      <c r="B40" s="518"/>
      <c r="C40" s="424"/>
      <c r="D40" s="419">
        <f>D83</f>
        <v>485.29</v>
      </c>
      <c r="E40" s="61">
        <f>D270</f>
        <v>289.23</v>
      </c>
      <c r="F40" s="151"/>
    </row>
    <row r="41" spans="1:11" x14ac:dyDescent="0.25">
      <c r="A41" s="425" t="s">
        <v>69</v>
      </c>
      <c r="B41" s="519"/>
      <c r="C41" s="430"/>
      <c r="D41" s="417">
        <f>D84</f>
        <v>65</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550.29</v>
      </c>
      <c r="E43" s="33">
        <f>SUM(E40:E42)</f>
        <v>289.23</v>
      </c>
      <c r="K43" s="183"/>
    </row>
    <row r="44" spans="1:11" ht="15.75" thickBot="1" x14ac:dyDescent="0.3">
      <c r="A44" s="2005"/>
      <c r="B44" s="2005"/>
      <c r="C44" s="10"/>
      <c r="D44" s="10"/>
      <c r="E44" s="11"/>
      <c r="K44" s="183"/>
    </row>
    <row r="45" spans="1:11" ht="16.5" thickBot="1" x14ac:dyDescent="0.3">
      <c r="A45" s="487" t="s">
        <v>131</v>
      </c>
      <c r="B45" s="522"/>
      <c r="C45" s="488"/>
      <c r="D45" s="2022"/>
      <c r="E45" s="2022"/>
      <c r="F45" s="490"/>
      <c r="G45" s="2023"/>
      <c r="H45" s="2023"/>
      <c r="I45" s="362" t="s">
        <v>200</v>
      </c>
      <c r="J45" s="361" t="s">
        <v>199</v>
      </c>
      <c r="K45" s="183"/>
    </row>
    <row r="46" spans="1:11" ht="15.75" thickBot="1" x14ac:dyDescent="0.3">
      <c r="A46" s="197"/>
      <c r="B46" s="197"/>
      <c r="C46" s="177"/>
      <c r="F46" s="177"/>
      <c r="G46" s="196"/>
      <c r="H46" s="196"/>
      <c r="I46" s="198">
        <f>C37+E43</f>
        <v>2174.23</v>
      </c>
      <c r="J46" s="199">
        <f>E37+E43</f>
        <v>1156</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002"/>
      <c r="J49" s="191">
        <f>J257</f>
        <v>0</v>
      </c>
      <c r="K49" s="203"/>
    </row>
    <row r="50" spans="1:14" x14ac:dyDescent="0.25">
      <c r="A50" s="51" t="s">
        <v>162</v>
      </c>
      <c r="B50" s="51"/>
      <c r="C50" s="1994"/>
      <c r="D50" s="2007"/>
      <c r="E50" s="11"/>
    </row>
    <row r="54" spans="1:14" ht="18.75" x14ac:dyDescent="0.3">
      <c r="E54" s="380" t="s">
        <v>144</v>
      </c>
      <c r="I54" s="18"/>
      <c r="J54" s="2519" t="s">
        <v>556</v>
      </c>
      <c r="K54" s="2519"/>
    </row>
    <row r="55" spans="1:14" ht="9.9499999999999993" customHeight="1" x14ac:dyDescent="0.25">
      <c r="A55" s="1013"/>
      <c r="B55" s="1013"/>
      <c r="C55" s="1801" t="s">
        <v>854</v>
      </c>
      <c r="D55" s="2007"/>
      <c r="E55" s="2007"/>
      <c r="J55" s="2007"/>
    </row>
    <row r="56" spans="1:14" ht="19.5" thickBot="1" x14ac:dyDescent="0.35">
      <c r="A56" s="164" t="s">
        <v>59</v>
      </c>
      <c r="B56" s="164"/>
      <c r="C56" s="2589" t="s">
        <v>562</v>
      </c>
      <c r="D56" s="2589"/>
      <c r="E56" s="2589"/>
      <c r="F56" s="18"/>
      <c r="G56" s="168">
        <v>2020</v>
      </c>
      <c r="H56" s="168"/>
      <c r="J56" s="2007"/>
    </row>
    <row r="57" spans="1:14" x14ac:dyDescent="0.25">
      <c r="J57" s="2007"/>
    </row>
    <row r="58" spans="1:14" ht="12" customHeight="1" x14ac:dyDescent="0.25">
      <c r="A58" s="258" t="s">
        <v>64</v>
      </c>
      <c r="B58" s="258"/>
      <c r="C58" s="11"/>
      <c r="D58" s="1802" t="s">
        <v>855</v>
      </c>
      <c r="E58" s="2007"/>
      <c r="J58" s="2007"/>
    </row>
    <row r="59" spans="1:14" ht="8.1" customHeight="1" thickBot="1" x14ac:dyDescent="0.35">
      <c r="A59" s="2021"/>
      <c r="B59" s="2021"/>
      <c r="C59" s="11"/>
      <c r="D59" s="2007"/>
      <c r="E59" s="2007"/>
      <c r="J59" s="2007"/>
    </row>
    <row r="60" spans="1:14" ht="15.75" thickBot="1" x14ac:dyDescent="0.3">
      <c r="A60" s="1995" t="s">
        <v>198</v>
      </c>
      <c r="B60" s="1996"/>
      <c r="C60" s="2001"/>
      <c r="D60" s="359">
        <v>44058</v>
      </c>
      <c r="E60" s="358"/>
      <c r="F60" s="2001"/>
      <c r="G60" s="2001"/>
      <c r="H60" s="2001"/>
      <c r="I60" s="2001"/>
      <c r="J60" s="357" t="s">
        <v>203</v>
      </c>
      <c r="K60" s="356">
        <v>1427.12</v>
      </c>
    </row>
    <row r="61" spans="1:14" ht="9.9499999999999993" customHeight="1" thickBot="1" x14ac:dyDescent="0.3">
      <c r="B61" s="1804" t="s">
        <v>856</v>
      </c>
      <c r="H61" s="1804" t="s">
        <v>857</v>
      </c>
      <c r="K61" s="162"/>
    </row>
    <row r="62" spans="1:14" ht="20.100000000000001" customHeight="1" thickBot="1" x14ac:dyDescent="0.3">
      <c r="A62" s="2003" t="s">
        <v>169</v>
      </c>
      <c r="B62" s="2015"/>
      <c r="C62" s="2015"/>
      <c r="D62" s="73" t="s">
        <v>17</v>
      </c>
      <c r="E62" s="207" t="s">
        <v>99</v>
      </c>
      <c r="G62" s="2584" t="s">
        <v>554</v>
      </c>
      <c r="H62" s="2585"/>
      <c r="I62" s="2585"/>
      <c r="J62" s="2586"/>
      <c r="K62" s="162"/>
    </row>
    <row r="63" spans="1:14" ht="15.75" customHeight="1" thickBot="1" x14ac:dyDescent="0.3">
      <c r="A63" s="2486"/>
      <c r="B63" s="2487"/>
      <c r="C63" s="2488"/>
      <c r="D63" s="233"/>
      <c r="E63" s="355"/>
      <c r="G63" s="2003" t="s">
        <v>63</v>
      </c>
      <c r="H63" s="2015"/>
      <c r="I63" s="558" t="s">
        <v>17</v>
      </c>
      <c r="J63" s="271" t="s">
        <v>61</v>
      </c>
      <c r="K63" s="162"/>
      <c r="N63" s="2019"/>
    </row>
    <row r="64" spans="1:14" x14ac:dyDescent="0.25">
      <c r="A64" s="2489"/>
      <c r="B64" s="2490"/>
      <c r="C64" s="2491"/>
      <c r="D64" s="211"/>
      <c r="E64" s="354"/>
      <c r="G64" s="2486" t="s">
        <v>991</v>
      </c>
      <c r="H64" s="2488"/>
      <c r="I64" s="228">
        <v>26.32</v>
      </c>
      <c r="J64" s="231" t="s">
        <v>985</v>
      </c>
      <c r="K64" s="162"/>
    </row>
    <row r="65" spans="1:11" x14ac:dyDescent="0.25">
      <c r="A65" s="2489"/>
      <c r="B65" s="2490"/>
      <c r="C65" s="2491"/>
      <c r="D65" s="211"/>
      <c r="E65" s="354"/>
      <c r="G65" s="2489" t="s">
        <v>986</v>
      </c>
      <c r="H65" s="2491"/>
      <c r="I65" s="227">
        <v>11.95</v>
      </c>
      <c r="J65" s="226" t="s">
        <v>475</v>
      </c>
      <c r="K65" s="162"/>
    </row>
    <row r="66" spans="1:11" x14ac:dyDescent="0.25">
      <c r="A66" s="2489"/>
      <c r="B66" s="2490"/>
      <c r="C66" s="2491"/>
      <c r="D66" s="211"/>
      <c r="E66" s="354"/>
      <c r="G66" s="2489" t="s">
        <v>795</v>
      </c>
      <c r="H66" s="2491"/>
      <c r="I66" s="227">
        <v>12.94</v>
      </c>
      <c r="J66" s="226" t="s">
        <v>476</v>
      </c>
      <c r="K66" s="162"/>
    </row>
    <row r="67" spans="1:11" x14ac:dyDescent="0.25">
      <c r="A67" s="2489"/>
      <c r="B67" s="2490"/>
      <c r="C67" s="2491"/>
      <c r="D67" s="211"/>
      <c r="E67" s="354"/>
      <c r="G67" s="2489" t="s">
        <v>946</v>
      </c>
      <c r="H67" s="2491"/>
      <c r="I67" s="227">
        <v>15.9</v>
      </c>
      <c r="J67" s="226" t="s">
        <v>987</v>
      </c>
      <c r="K67" s="162"/>
    </row>
    <row r="68" spans="1:11" x14ac:dyDescent="0.25">
      <c r="A68" s="2489"/>
      <c r="B68" s="2490"/>
      <c r="C68" s="2491"/>
      <c r="D68" s="211"/>
      <c r="E68" s="354"/>
      <c r="G68" s="2489" t="s">
        <v>774</v>
      </c>
      <c r="H68" s="2491"/>
      <c r="I68" s="227">
        <v>26.5</v>
      </c>
      <c r="J68" s="226" t="s">
        <v>696</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000" t="s">
        <v>196</v>
      </c>
      <c r="B75" s="2001"/>
      <c r="C75" s="2001"/>
      <c r="D75" s="2001"/>
      <c r="E75" s="351"/>
      <c r="F75" s="2001"/>
      <c r="G75" s="2001"/>
      <c r="H75" s="2001"/>
      <c r="I75" s="2001"/>
      <c r="J75" s="2002"/>
      <c r="K75" s="33">
        <f>K60-D73</f>
        <v>1427.12</v>
      </c>
    </row>
    <row r="76" spans="1:11" ht="8.1" customHeight="1" x14ac:dyDescent="0.25">
      <c r="E76" s="2007"/>
      <c r="K76" s="162"/>
    </row>
    <row r="77" spans="1:11" ht="12" customHeight="1" x14ac:dyDescent="0.25">
      <c r="A77" s="258" t="s">
        <v>763</v>
      </c>
      <c r="E77" s="2007"/>
      <c r="K77" s="162"/>
    </row>
    <row r="78" spans="1:11" ht="9.9499999999999993" customHeight="1" thickBot="1" x14ac:dyDescent="0.3">
      <c r="D78" s="1806" t="s">
        <v>858</v>
      </c>
      <c r="E78" s="2007"/>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876.83</v>
      </c>
      <c r="E80" s="561">
        <f>C80-D80</f>
        <v>58.169999999999959</v>
      </c>
      <c r="F80" s="2007"/>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775" t="s">
        <v>995</v>
      </c>
      <c r="H82" s="2531"/>
      <c r="I82" s="2531"/>
      <c r="J82" s="2531"/>
      <c r="K82" s="2531"/>
    </row>
    <row r="83" spans="1:11" ht="15" customHeight="1" x14ac:dyDescent="0.25">
      <c r="A83" s="2578" t="s">
        <v>211</v>
      </c>
      <c r="B83" s="2579"/>
      <c r="C83" s="414">
        <f>D83</f>
        <v>485.29</v>
      </c>
      <c r="D83" s="415">
        <v>485.29</v>
      </c>
      <c r="E83" s="59" t="s">
        <v>229</v>
      </c>
      <c r="G83" s="2531" t="s">
        <v>996</v>
      </c>
      <c r="H83" s="2531"/>
      <c r="I83" s="2531"/>
      <c r="J83" s="2531"/>
      <c r="K83" s="2531"/>
    </row>
    <row r="84" spans="1:11" ht="15" customHeight="1" x14ac:dyDescent="0.25">
      <c r="A84" s="2565" t="s">
        <v>122</v>
      </c>
      <c r="B84" s="2566"/>
      <c r="C84" s="414">
        <f>D84</f>
        <v>65</v>
      </c>
      <c r="D84" s="415">
        <v>65</v>
      </c>
      <c r="E84" s="59" t="s">
        <v>229</v>
      </c>
      <c r="F84" s="2007"/>
      <c r="G84" s="2495"/>
      <c r="H84" s="2495"/>
      <c r="I84" s="2495"/>
      <c r="J84" s="2495"/>
      <c r="K84" s="2495"/>
    </row>
    <row r="85" spans="1:11" ht="15" customHeight="1" thickBot="1" x14ac:dyDescent="0.3">
      <c r="A85" s="2567" t="s">
        <v>149</v>
      </c>
      <c r="B85" s="2568"/>
      <c r="C85" s="414">
        <f>D85</f>
        <v>0</v>
      </c>
      <c r="D85" s="416">
        <v>0</v>
      </c>
      <c r="E85" s="59" t="s">
        <v>229</v>
      </c>
      <c r="F85" s="2007"/>
      <c r="G85" s="2495"/>
      <c r="H85" s="2495"/>
      <c r="I85" s="2495"/>
      <c r="J85" s="2495"/>
      <c r="K85" s="2495"/>
    </row>
    <row r="86" spans="1:11" ht="15" customHeight="1" thickBot="1" x14ac:dyDescent="0.3">
      <c r="A86" s="2569" t="s">
        <v>228</v>
      </c>
      <c r="B86" s="2570"/>
      <c r="C86" s="156">
        <f>C80+C81+C82+C83+C84+C85</f>
        <v>2435.29</v>
      </c>
      <c r="D86" s="33">
        <f>SUM(D80:D85)</f>
        <v>1427.1200000000001</v>
      </c>
      <c r="E86" s="11"/>
      <c r="G86" s="2571"/>
      <c r="H86" s="2571"/>
      <c r="I86" s="2571"/>
      <c r="J86" s="2571"/>
      <c r="K86" s="2571"/>
    </row>
    <row r="87" spans="1:11" ht="9.9499999999999993" customHeight="1" thickBot="1" x14ac:dyDescent="0.3">
      <c r="E87" s="2007"/>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007"/>
      <c r="K89" s="162"/>
    </row>
    <row r="90" spans="1:11" ht="12" customHeight="1" x14ac:dyDescent="0.25">
      <c r="A90" s="258" t="s">
        <v>65</v>
      </c>
      <c r="B90" s="258"/>
      <c r="C90" s="160"/>
      <c r="D90" s="1808" t="s">
        <v>860</v>
      </c>
      <c r="E90" s="2007"/>
      <c r="K90" s="162"/>
    </row>
    <row r="91" spans="1:11" ht="5.0999999999999996" customHeight="1" thickBot="1" x14ac:dyDescent="0.35">
      <c r="A91" s="2021"/>
      <c r="B91" s="2021"/>
      <c r="C91" s="24"/>
      <c r="D91" s="2007"/>
      <c r="E91" s="2007"/>
      <c r="K91" s="162"/>
    </row>
    <row r="92" spans="1:11" ht="15.75" thickBot="1" x14ac:dyDescent="0.3">
      <c r="A92" s="2561" t="s">
        <v>4</v>
      </c>
      <c r="B92" s="2562"/>
      <c r="C92" s="999" t="s">
        <v>100</v>
      </c>
      <c r="D92" s="1000" t="s">
        <v>49</v>
      </c>
      <c r="E92" s="1001" t="s">
        <v>16</v>
      </c>
      <c r="K92" s="162"/>
    </row>
    <row r="93" spans="1:11" x14ac:dyDescent="0.25">
      <c r="A93" s="2563" t="s">
        <v>5</v>
      </c>
      <c r="B93" s="2564"/>
      <c r="C93" s="233">
        <v>22.92</v>
      </c>
      <c r="D93" s="233">
        <v>21.33</v>
      </c>
      <c r="E93" s="34">
        <f t="shared" ref="E93:E107" si="0">SUM(C93:D93)</f>
        <v>44.25</v>
      </c>
      <c r="K93" s="162"/>
    </row>
    <row r="94" spans="1:11" x14ac:dyDescent="0.25">
      <c r="A94" s="2549" t="s">
        <v>536</v>
      </c>
      <c r="B94" s="2550"/>
      <c r="C94" s="211">
        <v>145.86000000000001</v>
      </c>
      <c r="D94" s="211">
        <v>74.22</v>
      </c>
      <c r="E94" s="34">
        <f t="shared" si="0"/>
        <v>220.08</v>
      </c>
      <c r="K94" s="162"/>
    </row>
    <row r="95" spans="1:11" x14ac:dyDescent="0.25">
      <c r="A95" s="2549" t="s">
        <v>490</v>
      </c>
      <c r="B95" s="2550"/>
      <c r="C95" s="211">
        <v>0</v>
      </c>
      <c r="D95" s="211">
        <v>0</v>
      </c>
      <c r="E95" s="34">
        <f t="shared" si="0"/>
        <v>0</v>
      </c>
      <c r="K95" s="162"/>
    </row>
    <row r="96" spans="1:11" x14ac:dyDescent="0.25">
      <c r="A96" s="2549" t="s">
        <v>8</v>
      </c>
      <c r="B96" s="2550"/>
      <c r="C96" s="211">
        <v>13</v>
      </c>
      <c r="D96" s="211">
        <v>0</v>
      </c>
      <c r="E96" s="34">
        <f t="shared" si="0"/>
        <v>13</v>
      </c>
      <c r="K96" s="162"/>
    </row>
    <row r="97" spans="1:11" x14ac:dyDescent="0.25">
      <c r="A97" s="2549" t="s">
        <v>7</v>
      </c>
      <c r="B97" s="2550"/>
      <c r="C97" s="211">
        <v>1.46</v>
      </c>
      <c r="D97" s="211">
        <v>50.29</v>
      </c>
      <c r="E97" s="34">
        <f t="shared" si="0"/>
        <v>51.75</v>
      </c>
      <c r="K97" s="162"/>
    </row>
    <row r="98" spans="1:11" x14ac:dyDescent="0.25">
      <c r="A98" s="2549" t="s">
        <v>50</v>
      </c>
      <c r="B98" s="2550"/>
      <c r="C98" s="211">
        <v>0</v>
      </c>
      <c r="D98" s="211">
        <v>0</v>
      </c>
      <c r="E98" s="34">
        <f t="shared" si="0"/>
        <v>0</v>
      </c>
      <c r="K98" s="162"/>
    </row>
    <row r="99" spans="1:11" x14ac:dyDescent="0.25">
      <c r="A99" s="2549" t="s">
        <v>11</v>
      </c>
      <c r="B99" s="2550"/>
      <c r="C99" s="211">
        <v>0</v>
      </c>
      <c r="D99" s="211">
        <v>0</v>
      </c>
      <c r="E99" s="34">
        <f t="shared" si="0"/>
        <v>0</v>
      </c>
      <c r="K99" s="162"/>
    </row>
    <row r="100" spans="1:11" ht="15.75" thickBot="1" x14ac:dyDescent="0.3">
      <c r="A100" s="2549" t="s">
        <v>491</v>
      </c>
      <c r="B100" s="2550"/>
      <c r="C100" s="211">
        <v>14.42</v>
      </c>
      <c r="D100" s="211">
        <v>3.58</v>
      </c>
      <c r="E100" s="34">
        <f t="shared" si="0"/>
        <v>18</v>
      </c>
      <c r="I100" s="1803" t="s">
        <v>861</v>
      </c>
      <c r="K100" s="162"/>
    </row>
    <row r="101" spans="1:11" ht="15.75" thickBot="1" x14ac:dyDescent="0.3">
      <c r="A101" s="2549" t="s">
        <v>15</v>
      </c>
      <c r="B101" s="2550"/>
      <c r="C101" s="211">
        <v>59.75</v>
      </c>
      <c r="D101" s="211">
        <v>90.55</v>
      </c>
      <c r="E101" s="34">
        <f t="shared" si="0"/>
        <v>150.30000000000001</v>
      </c>
      <c r="G101" s="350" t="s">
        <v>62</v>
      </c>
      <c r="H101" s="2015"/>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257.41000000000003</v>
      </c>
      <c r="D108" s="960">
        <f>SUM(D93:D107)</f>
        <v>239.97000000000003</v>
      </c>
      <c r="E108" s="960">
        <f>SUM(E93:E107)</f>
        <v>497.38000000000005</v>
      </c>
    </row>
    <row r="109" spans="1:11" ht="8.1" customHeight="1" thickBot="1" x14ac:dyDescent="0.3">
      <c r="K109" s="162"/>
    </row>
    <row r="110" spans="1:11" ht="15.75" thickBot="1" x14ac:dyDescent="0.3">
      <c r="A110" s="346" t="s">
        <v>91</v>
      </c>
      <c r="B110" s="527"/>
      <c r="C110" s="344">
        <f>C108</f>
        <v>257.41000000000003</v>
      </c>
      <c r="K110" s="162"/>
    </row>
    <row r="111" spans="1:11" ht="15.75" thickBot="1" x14ac:dyDescent="0.3">
      <c r="A111" s="345" t="s">
        <v>90</v>
      </c>
      <c r="B111" s="75"/>
      <c r="C111" s="75"/>
      <c r="D111" s="344">
        <f>D108</f>
        <v>239.97000000000003</v>
      </c>
      <c r="E111" s="2555" t="s">
        <v>537</v>
      </c>
      <c r="F111" s="2556"/>
      <c r="G111" s="2556"/>
      <c r="H111" s="2556"/>
      <c r="I111" s="2556"/>
      <c r="J111" s="2556"/>
      <c r="K111" s="2556"/>
    </row>
    <row r="112" spans="1:11" ht="15.75" thickBot="1" x14ac:dyDescent="0.3">
      <c r="A112" s="342" t="s">
        <v>217</v>
      </c>
      <c r="B112" s="341"/>
      <c r="C112" s="341"/>
      <c r="D112" s="341"/>
      <c r="E112" s="219">
        <f>E108</f>
        <v>497.38000000000005</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257.41000000000003</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007"/>
      <c r="G117" s="161"/>
      <c r="H117" s="161"/>
      <c r="K117" s="162"/>
    </row>
    <row r="118" spans="1:21" ht="15.75" thickBot="1" x14ac:dyDescent="0.3">
      <c r="C118" s="11"/>
      <c r="D118" s="11"/>
      <c r="E118" s="2007"/>
      <c r="K118" s="162" t="s">
        <v>143</v>
      </c>
    </row>
    <row r="119" spans="1:21" ht="18" customHeight="1" thickBot="1" x14ac:dyDescent="0.3">
      <c r="A119" s="2546" t="s">
        <v>191</v>
      </c>
      <c r="B119" s="2547"/>
      <c r="C119" s="2547"/>
      <c r="D119" s="2547"/>
      <c r="E119" s="2547"/>
      <c r="F119" s="2547"/>
      <c r="G119" s="2547"/>
      <c r="H119" s="2547"/>
      <c r="I119" s="2547"/>
      <c r="J119" s="2548"/>
      <c r="K119" s="222">
        <f>K114</f>
        <v>257.41000000000003</v>
      </c>
    </row>
    <row r="120" spans="1:21" ht="8.1" customHeight="1" x14ac:dyDescent="0.25">
      <c r="D120" s="10"/>
      <c r="E120" s="2007"/>
      <c r="I120" s="86"/>
      <c r="K120" s="162"/>
    </row>
    <row r="121" spans="1:21" ht="15" customHeight="1" x14ac:dyDescent="0.25">
      <c r="A121" s="258" t="s">
        <v>265</v>
      </c>
      <c r="B121" s="258"/>
      <c r="D121" s="10"/>
      <c r="E121" s="2007"/>
      <c r="I121" s="86"/>
      <c r="K121" s="162"/>
    </row>
    <row r="122" spans="1:21" ht="15" customHeight="1" x14ac:dyDescent="0.25">
      <c r="A122" s="258"/>
      <c r="B122" s="258"/>
      <c r="D122" s="10"/>
      <c r="E122" s="2007"/>
      <c r="I122" s="86"/>
      <c r="K122" s="162"/>
    </row>
    <row r="123" spans="1:21" ht="15" customHeight="1" x14ac:dyDescent="0.25">
      <c r="A123" s="448" t="s">
        <v>650</v>
      </c>
      <c r="B123" s="448"/>
      <c r="D123" s="10"/>
      <c r="E123" s="2007"/>
      <c r="I123" s="86"/>
      <c r="K123" s="162"/>
    </row>
    <row r="124" spans="1:21" ht="9.9499999999999993" customHeight="1" thickBot="1" x14ac:dyDescent="0.3">
      <c r="D124" s="1809" t="s">
        <v>863</v>
      </c>
      <c r="K124" s="162"/>
    </row>
    <row r="125" spans="1:21" ht="15" customHeight="1" thickBot="1" x14ac:dyDescent="0.3">
      <c r="A125" s="2506" t="s">
        <v>19</v>
      </c>
      <c r="B125" s="2508"/>
      <c r="C125" s="2004"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v>118</v>
      </c>
      <c r="E133" s="226" t="s">
        <v>994</v>
      </c>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12.94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224</v>
      </c>
      <c r="C138" s="80" t="s">
        <v>550</v>
      </c>
      <c r="D138" s="227">
        <v>15.9</v>
      </c>
      <c r="E138" s="229"/>
      <c r="G138" s="2531" t="s">
        <v>540</v>
      </c>
      <c r="H138" s="2531"/>
      <c r="I138" s="2531"/>
      <c r="J138" s="2531"/>
      <c r="K138" s="2531"/>
    </row>
    <row r="139" spans="1:11" ht="15" customHeight="1" x14ac:dyDescent="0.25">
      <c r="A139" s="1002"/>
      <c r="B139" s="80" t="s">
        <v>224</v>
      </c>
      <c r="C139" s="102" t="s">
        <v>373</v>
      </c>
      <c r="D139" s="227">
        <v>26.5</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v>34.93</v>
      </c>
      <c r="E141" s="229" t="s">
        <v>988</v>
      </c>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27.25</v>
      </c>
      <c r="E147" s="231" t="s">
        <v>992</v>
      </c>
      <c r="G147" s="2526"/>
      <c r="H147" s="2526"/>
      <c r="I147" s="2526"/>
      <c r="J147" s="2526"/>
      <c r="K147" s="2526"/>
    </row>
    <row r="148" spans="1:14" ht="15" customHeight="1" thickBot="1" x14ac:dyDescent="0.3">
      <c r="A148" s="2020"/>
      <c r="B148" s="2006" t="s">
        <v>1</v>
      </c>
      <c r="C148" s="1003" t="s">
        <v>541</v>
      </c>
      <c r="D148" s="1005"/>
      <c r="E148" s="231"/>
      <c r="G148" s="2526"/>
      <c r="H148" s="2526"/>
      <c r="I148" s="2526"/>
      <c r="J148" s="2526"/>
      <c r="K148" s="2526"/>
    </row>
    <row r="149" spans="1:14" ht="15" customHeight="1" x14ac:dyDescent="0.25">
      <c r="A149" s="2532" t="s">
        <v>119</v>
      </c>
      <c r="B149" s="2533"/>
      <c r="C149" s="201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013" t="s">
        <v>120</v>
      </c>
      <c r="B158" s="2014"/>
      <c r="C158" s="2009"/>
      <c r="D158" s="33">
        <f>SUM(D126:D157)</f>
        <v>267.47000000000003</v>
      </c>
      <c r="E158" s="2010"/>
      <c r="G158" s="594" t="s">
        <v>281</v>
      </c>
      <c r="H158" s="593" t="s">
        <v>277</v>
      </c>
      <c r="I158" s="593" t="s">
        <v>278</v>
      </c>
      <c r="K158" s="162"/>
      <c r="L158" s="10"/>
    </row>
    <row r="159" spans="1:14" ht="15" customHeight="1" thickBot="1" x14ac:dyDescent="0.3">
      <c r="G159" s="1998"/>
      <c r="H159" s="606">
        <v>257.41000000000003</v>
      </c>
      <c r="I159" s="592">
        <f>D158-H159</f>
        <v>10.060000000000002</v>
      </c>
      <c r="K159" s="162"/>
      <c r="M159" s="33">
        <f>(K119-H159)</f>
        <v>0</v>
      </c>
      <c r="N159" s="325" t="s">
        <v>276</v>
      </c>
    </row>
    <row r="160" spans="1:14" ht="15" customHeight="1" thickBot="1" x14ac:dyDescent="0.3">
      <c r="A160" s="2016" t="s">
        <v>246</v>
      </c>
      <c r="B160" s="2016"/>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876.83</v>
      </c>
      <c r="E162" s="457">
        <f>C162-D162</f>
        <v>58.169999999999959</v>
      </c>
      <c r="G162" s="1999" t="s">
        <v>242</v>
      </c>
      <c r="H162" s="1999"/>
      <c r="J162" s="10"/>
      <c r="K162" s="162"/>
    </row>
    <row r="163" spans="1:16" ht="15" customHeight="1" thickBot="1" x14ac:dyDescent="0.3">
      <c r="A163" s="1993" t="s">
        <v>279</v>
      </c>
      <c r="D163" s="33">
        <f>D162-I159</f>
        <v>866.77</v>
      </c>
      <c r="E163" s="33">
        <f>C162-D163</f>
        <v>68.230000000000018</v>
      </c>
      <c r="G163" s="1998" t="s">
        <v>287</v>
      </c>
      <c r="K163" s="162"/>
      <c r="M163" s="1999" t="s">
        <v>741</v>
      </c>
    </row>
    <row r="164" spans="1:16" ht="15" customHeight="1" thickBot="1" x14ac:dyDescent="0.3">
      <c r="A164" s="596" t="s">
        <v>280</v>
      </c>
      <c r="B164" s="2026"/>
      <c r="C164" s="484"/>
      <c r="D164" s="431">
        <f>N164</f>
        <v>0</v>
      </c>
      <c r="E164" s="483" t="s">
        <v>239</v>
      </c>
      <c r="G164" s="2017" t="s">
        <v>738</v>
      </c>
      <c r="H164" s="2509" t="s">
        <v>282</v>
      </c>
      <c r="I164" s="2509"/>
      <c r="J164" s="1998"/>
      <c r="M164" s="2017" t="s">
        <v>738</v>
      </c>
      <c r="N164" s="607"/>
    </row>
    <row r="165" spans="1:16" ht="15" customHeight="1" thickBot="1" x14ac:dyDescent="0.3">
      <c r="A165" s="461" t="s">
        <v>247</v>
      </c>
      <c r="B165" s="461"/>
      <c r="C165" s="460">
        <f>C162</f>
        <v>935</v>
      </c>
      <c r="D165" s="456">
        <f>D163+D164</f>
        <v>866.77</v>
      </c>
      <c r="E165" s="457">
        <f>+C162-D165</f>
        <v>68.230000000000018</v>
      </c>
      <c r="G165" s="1998" t="s">
        <v>704</v>
      </c>
      <c r="H165" s="1998"/>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001"/>
      <c r="F170" s="2001"/>
      <c r="G170" s="2001"/>
      <c r="H170" s="2001"/>
      <c r="I170" s="2001"/>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024"/>
      <c r="C176" s="2001"/>
      <c r="D176" s="2001"/>
      <c r="E176" s="2001"/>
      <c r="F176" s="2001"/>
      <c r="G176" s="2001"/>
      <c r="H176" s="2001"/>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016" t="s">
        <v>651</v>
      </c>
      <c r="D179" s="1806" t="s">
        <v>864</v>
      </c>
      <c r="J179" s="10"/>
      <c r="K179" s="162"/>
    </row>
    <row r="180" spans="1:16" ht="15" customHeight="1" thickBot="1" x14ac:dyDescent="0.3">
      <c r="A180" s="2008" t="s">
        <v>88</v>
      </c>
      <c r="B180" s="2009"/>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008" t="s">
        <v>89</v>
      </c>
      <c r="B187" s="2009"/>
      <c r="C187" s="2009"/>
      <c r="D187" s="33">
        <f>SUM(D181:D186)</f>
        <v>0</v>
      </c>
      <c r="E187" s="2010"/>
      <c r="G187" s="594" t="s">
        <v>281</v>
      </c>
      <c r="H187" s="593" t="s">
        <v>277</v>
      </c>
      <c r="I187" s="593" t="s">
        <v>278</v>
      </c>
      <c r="K187" s="162"/>
      <c r="L187" s="10"/>
    </row>
    <row r="188" spans="1:16" ht="15" customHeight="1" thickBot="1" x14ac:dyDescent="0.3">
      <c r="G188" s="1998"/>
      <c r="H188" s="606">
        <v>0</v>
      </c>
      <c r="I188" s="592">
        <f>D187-H188</f>
        <v>0</v>
      </c>
      <c r="K188" s="162"/>
      <c r="M188" s="33">
        <f>(J176-H188)</f>
        <v>0</v>
      </c>
      <c r="N188" s="325" t="s">
        <v>276</v>
      </c>
    </row>
    <row r="189" spans="1:16" ht="15" customHeight="1" thickBot="1" x14ac:dyDescent="0.3">
      <c r="A189" s="2016" t="s">
        <v>285</v>
      </c>
      <c r="B189" s="2016"/>
      <c r="J189" s="10"/>
      <c r="K189" s="162"/>
    </row>
    <row r="190" spans="1:16" ht="15" customHeight="1" thickBot="1" x14ac:dyDescent="0.3">
      <c r="A190" s="462" t="s">
        <v>123</v>
      </c>
      <c r="B190" s="462"/>
      <c r="C190" s="463" t="s">
        <v>245</v>
      </c>
      <c r="D190" s="463" t="s">
        <v>47</v>
      </c>
      <c r="E190" s="463" t="s">
        <v>243</v>
      </c>
      <c r="H190" s="51"/>
      <c r="I190" s="10"/>
      <c r="J190" s="1998"/>
      <c r="K190" s="162"/>
      <c r="P190" s="2017" t="s">
        <v>83</v>
      </c>
    </row>
    <row r="191" spans="1:16" ht="15" customHeight="1" thickBot="1" x14ac:dyDescent="0.3">
      <c r="A191" s="464" t="s">
        <v>248</v>
      </c>
      <c r="B191" s="539"/>
      <c r="C191" s="465">
        <f>C81</f>
        <v>700</v>
      </c>
      <c r="D191" s="469">
        <f>D81</f>
        <v>0</v>
      </c>
      <c r="E191" s="308">
        <f>C191-D191</f>
        <v>700</v>
      </c>
      <c r="G191" s="1999" t="s">
        <v>257</v>
      </c>
      <c r="H191" s="1999"/>
      <c r="J191" s="10"/>
      <c r="K191" s="162"/>
    </row>
    <row r="192" spans="1:16" ht="15" customHeight="1" thickBot="1" x14ac:dyDescent="0.3">
      <c r="A192" s="586" t="s">
        <v>274</v>
      </c>
      <c r="B192" s="587"/>
      <c r="C192" s="588"/>
      <c r="D192" s="33">
        <f>D191-I188</f>
        <v>0</v>
      </c>
      <c r="E192" s="33">
        <f>E191+I188</f>
        <v>700</v>
      </c>
      <c r="G192" s="1998" t="s">
        <v>287</v>
      </c>
      <c r="M192" s="1999" t="s">
        <v>737</v>
      </c>
    </row>
    <row r="193" spans="1:14" ht="15" customHeight="1" thickBot="1" x14ac:dyDescent="0.3">
      <c r="A193" s="596" t="s">
        <v>280</v>
      </c>
      <c r="B193" s="2025"/>
      <c r="C193" s="589"/>
      <c r="D193" s="431">
        <f>N193</f>
        <v>0</v>
      </c>
      <c r="E193" s="450" t="s">
        <v>256</v>
      </c>
      <c r="G193" s="2017" t="s">
        <v>738</v>
      </c>
      <c r="H193" s="2509" t="s">
        <v>282</v>
      </c>
      <c r="I193" s="2509"/>
      <c r="J193" s="1998"/>
      <c r="K193" s="162"/>
      <c r="L193" s="10"/>
      <c r="M193" s="2017" t="s">
        <v>736</v>
      </c>
      <c r="N193" s="607">
        <v>0</v>
      </c>
    </row>
    <row r="194" spans="1:14" ht="15" customHeight="1" thickBot="1" x14ac:dyDescent="0.3">
      <c r="A194" s="467" t="s">
        <v>231</v>
      </c>
      <c r="B194" s="467"/>
      <c r="C194" s="466">
        <f>C191</f>
        <v>700</v>
      </c>
      <c r="D194" s="466">
        <f>D192+D193</f>
        <v>0</v>
      </c>
      <c r="E194" s="466">
        <f>C194-D194</f>
        <v>700</v>
      </c>
      <c r="G194" s="1998" t="s">
        <v>703</v>
      </c>
      <c r="H194" s="1999"/>
      <c r="J194" s="1998"/>
    </row>
    <row r="195" spans="1:14" ht="15" customHeight="1" x14ac:dyDescent="0.25"/>
    <row r="196" spans="1:14" ht="15" customHeight="1" thickBot="1" x14ac:dyDescent="0.3">
      <c r="G196" s="1999"/>
      <c r="H196" s="1999"/>
      <c r="J196" s="10"/>
      <c r="K196" s="162"/>
    </row>
    <row r="197" spans="1:14" ht="15" customHeight="1" thickBot="1" x14ac:dyDescent="0.3">
      <c r="A197" s="324" t="s">
        <v>92</v>
      </c>
      <c r="B197" s="329"/>
      <c r="C197" s="2001"/>
      <c r="D197" s="2001"/>
      <c r="E197" s="2001"/>
      <c r="F197" s="2001"/>
      <c r="G197" s="2001"/>
      <c r="H197" s="2001"/>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1999"/>
      <c r="C201" s="1999"/>
      <c r="D201" s="1805" t="s">
        <v>864</v>
      </c>
      <c r="K201" s="162"/>
    </row>
    <row r="202" spans="1:14" ht="15" customHeight="1" thickBot="1" x14ac:dyDescent="0.3">
      <c r="A202" s="136" t="s">
        <v>111</v>
      </c>
      <c r="B202" s="540"/>
      <c r="C202" s="2009"/>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1999"/>
      <c r="H205" s="1999"/>
      <c r="J205" s="10"/>
      <c r="N205" s="162"/>
    </row>
    <row r="206" spans="1:14" ht="15" customHeight="1" thickBot="1" x14ac:dyDescent="0.3">
      <c r="A206" s="2013" t="s">
        <v>121</v>
      </c>
      <c r="B206" s="2014"/>
      <c r="C206" s="2009"/>
      <c r="D206" s="33">
        <f>SUM(D203:D205)</f>
        <v>0</v>
      </c>
      <c r="E206" s="1998" t="s">
        <v>293</v>
      </c>
    </row>
    <row r="207" spans="1:14" ht="15" customHeight="1" x14ac:dyDescent="0.25">
      <c r="K207" s="162"/>
    </row>
    <row r="208" spans="1:14" ht="15" customHeight="1" thickBot="1" x14ac:dyDescent="0.3">
      <c r="A208" s="2016" t="s">
        <v>289</v>
      </c>
      <c r="B208" s="2016"/>
      <c r="K208" s="162"/>
    </row>
    <row r="209" spans="1:16" ht="15" customHeight="1" thickBot="1" x14ac:dyDescent="0.3">
      <c r="A209" s="1132" t="s">
        <v>114</v>
      </c>
      <c r="B209" s="1132"/>
      <c r="C209" s="472" t="s">
        <v>245</v>
      </c>
      <c r="D209" s="472" t="s">
        <v>47</v>
      </c>
      <c r="E209" s="472" t="s">
        <v>243</v>
      </c>
      <c r="K209" s="162"/>
      <c r="P209" s="2017" t="s">
        <v>83</v>
      </c>
    </row>
    <row r="210" spans="1:16" ht="15" customHeight="1" thickBot="1" x14ac:dyDescent="0.3">
      <c r="A210" s="1132" t="s">
        <v>248</v>
      </c>
      <c r="B210" s="1132"/>
      <c r="C210" s="432">
        <f>C82</f>
        <v>250</v>
      </c>
      <c r="D210" s="432">
        <f>D82</f>
        <v>0</v>
      </c>
      <c r="E210" s="432">
        <f>C210-D210</f>
        <v>250</v>
      </c>
      <c r="G210" s="1999" t="s">
        <v>257</v>
      </c>
      <c r="H210" s="1999"/>
      <c r="K210" s="162"/>
    </row>
    <row r="211" spans="1:16" ht="15" customHeight="1" thickBot="1" x14ac:dyDescent="0.3">
      <c r="A211" s="486" t="s">
        <v>273</v>
      </c>
      <c r="B211" s="544"/>
      <c r="C211" s="479"/>
      <c r="D211" s="432">
        <f>D210-D206</f>
        <v>0</v>
      </c>
      <c r="E211" s="432">
        <f>E210+D206</f>
        <v>250</v>
      </c>
      <c r="G211" s="1998" t="s">
        <v>290</v>
      </c>
      <c r="M211" s="1999" t="s">
        <v>739</v>
      </c>
    </row>
    <row r="212" spans="1:16" ht="15" customHeight="1" thickBot="1" x14ac:dyDescent="0.3">
      <c r="A212" s="596" t="s">
        <v>280</v>
      </c>
      <c r="B212" s="2026"/>
      <c r="C212" s="2002"/>
      <c r="D212" s="431">
        <f>N212</f>
        <v>0</v>
      </c>
      <c r="E212" s="450" t="s">
        <v>256</v>
      </c>
      <c r="G212" s="2017" t="s">
        <v>738</v>
      </c>
      <c r="H212" s="2509" t="s">
        <v>282</v>
      </c>
      <c r="I212" s="2509"/>
      <c r="J212" s="1998"/>
      <c r="K212" s="162"/>
      <c r="M212" s="1993" t="s">
        <v>738</v>
      </c>
      <c r="N212" s="607"/>
    </row>
    <row r="213" spans="1:16" ht="15" customHeight="1" thickBot="1" x14ac:dyDescent="0.3">
      <c r="A213" s="473" t="s">
        <v>250</v>
      </c>
      <c r="B213" s="545"/>
      <c r="C213" s="432">
        <f>C210</f>
        <v>250</v>
      </c>
      <c r="D213" s="432">
        <f>D211+D212</f>
        <v>0</v>
      </c>
      <c r="E213" s="432">
        <f>C213-D213</f>
        <v>250</v>
      </c>
      <c r="G213" s="1999" t="s">
        <v>292</v>
      </c>
      <c r="H213" s="1999"/>
    </row>
    <row r="214" spans="1:16" ht="15" customHeight="1" x14ac:dyDescent="0.25"/>
    <row r="215" spans="1:16" ht="15" customHeight="1" thickBot="1" x14ac:dyDescent="0.3">
      <c r="G215" s="1999"/>
      <c r="H215" s="1999"/>
      <c r="J215" s="10"/>
      <c r="K215" s="162"/>
    </row>
    <row r="216" spans="1:16" ht="15" customHeight="1" thickBot="1" x14ac:dyDescent="0.3">
      <c r="A216" s="324" t="s">
        <v>251</v>
      </c>
      <c r="B216" s="329"/>
      <c r="C216" s="2001"/>
      <c r="D216" s="2001"/>
      <c r="E216" s="2001"/>
      <c r="F216" s="2001"/>
      <c r="G216" s="2001"/>
      <c r="H216" s="2001"/>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001"/>
      <c r="D222" s="2001"/>
      <c r="E222" s="2001"/>
      <c r="F222" s="2001"/>
      <c r="G222" s="2001"/>
      <c r="H222" s="2001"/>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016" t="s">
        <v>264</v>
      </c>
      <c r="B226" s="2016"/>
      <c r="D226" s="10"/>
    </row>
    <row r="227" spans="1:14" ht="15" customHeight="1" thickBot="1" x14ac:dyDescent="0.3">
      <c r="A227" s="2011" t="s">
        <v>234</v>
      </c>
      <c r="B227" s="2012"/>
      <c r="C227" s="2012"/>
      <c r="D227" s="437">
        <f>D84</f>
        <v>65</v>
      </c>
      <c r="E227" s="1999" t="s">
        <v>254</v>
      </c>
    </row>
    <row r="228" spans="1:14" ht="15" customHeight="1" thickBot="1" x14ac:dyDescent="0.3">
      <c r="A228" s="2008" t="s">
        <v>142</v>
      </c>
      <c r="B228" s="2009"/>
      <c r="C228" s="2009"/>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1998" t="s">
        <v>740</v>
      </c>
      <c r="J233" s="10"/>
      <c r="M233" s="33">
        <f>J222-D233</f>
        <v>0</v>
      </c>
      <c r="N233" s="1993" t="s">
        <v>276</v>
      </c>
    </row>
    <row r="234" spans="1:14" ht="15" customHeight="1" thickBot="1" x14ac:dyDescent="0.3">
      <c r="A234" s="2506" t="s">
        <v>93</v>
      </c>
      <c r="B234" s="2507"/>
      <c r="C234" s="2508"/>
      <c r="D234" s="73"/>
      <c r="E234" s="73" t="s">
        <v>81</v>
      </c>
      <c r="G234" s="1803" t="s">
        <v>867</v>
      </c>
      <c r="H234" s="1999"/>
      <c r="I234" s="10"/>
      <c r="J234" s="10"/>
    </row>
    <row r="235" spans="1:14" ht="15" customHeight="1" x14ac:dyDescent="0.25">
      <c r="A235" s="2486" t="s">
        <v>993</v>
      </c>
      <c r="B235" s="2487"/>
      <c r="C235" s="2488"/>
      <c r="D235" s="233">
        <v>65</v>
      </c>
      <c r="E235" s="433" t="s">
        <v>989</v>
      </c>
      <c r="G235" s="1999"/>
      <c r="H235" s="1999"/>
      <c r="I235" s="10"/>
      <c r="J235" s="10"/>
    </row>
    <row r="236" spans="1:14" ht="15" customHeight="1" x14ac:dyDescent="0.25">
      <c r="A236" s="2489"/>
      <c r="B236" s="2490"/>
      <c r="C236" s="2491"/>
      <c r="D236" s="233"/>
      <c r="E236" s="433"/>
      <c r="G236" s="1999"/>
      <c r="H236" s="1999"/>
      <c r="I236" s="10"/>
      <c r="J236" s="10"/>
    </row>
    <row r="237" spans="1:14" ht="15" customHeight="1" x14ac:dyDescent="0.25">
      <c r="A237" s="2489"/>
      <c r="B237" s="2490"/>
      <c r="C237" s="2491"/>
      <c r="D237" s="211"/>
      <c r="E237" s="434"/>
      <c r="G237" s="1999"/>
      <c r="H237" s="1999"/>
      <c r="I237" s="10"/>
      <c r="J237" s="10"/>
    </row>
    <row r="238" spans="1:14" ht="15" customHeight="1" thickBot="1" x14ac:dyDescent="0.3">
      <c r="A238" s="2492"/>
      <c r="B238" s="2493"/>
      <c r="C238" s="2494"/>
      <c r="D238" s="235"/>
      <c r="E238" s="435"/>
      <c r="G238" s="1999"/>
      <c r="H238" s="1999"/>
      <c r="I238" s="10"/>
      <c r="J238" s="10"/>
    </row>
    <row r="239" spans="1:14" ht="15" customHeight="1" thickBot="1" x14ac:dyDescent="0.3">
      <c r="A239" s="2497" t="s">
        <v>94</v>
      </c>
      <c r="B239" s="2498"/>
      <c r="C239" s="2499"/>
      <c r="D239" s="33">
        <f>SUM(D235:D238)</f>
        <v>65</v>
      </c>
      <c r="E239" s="436"/>
      <c r="I239" s="10"/>
      <c r="J239" s="10"/>
    </row>
    <row r="240" spans="1:14" ht="15" customHeight="1" thickBot="1" x14ac:dyDescent="0.3">
      <c r="A240" s="2500" t="s">
        <v>253</v>
      </c>
      <c r="B240" s="2501"/>
      <c r="C240" s="2502"/>
      <c r="D240" s="33">
        <f>D227+D233-D239</f>
        <v>0</v>
      </c>
      <c r="E240" s="1999" t="s">
        <v>294</v>
      </c>
      <c r="I240" s="10"/>
      <c r="J240" s="10"/>
    </row>
    <row r="241" spans="1:16" ht="15" customHeight="1" thickBot="1" x14ac:dyDescent="0.3"/>
    <row r="242" spans="1:16" ht="15.95" customHeight="1" thickBot="1" x14ac:dyDescent="0.35">
      <c r="A242" s="2000" t="s">
        <v>560</v>
      </c>
      <c r="B242" s="2001"/>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1998" t="s">
        <v>266</v>
      </c>
      <c r="G247" s="1999"/>
      <c r="H247" s="1999"/>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003" t="s">
        <v>95</v>
      </c>
      <c r="B249" s="2015"/>
      <c r="C249" s="2004"/>
      <c r="D249" s="73" t="s">
        <v>71</v>
      </c>
      <c r="E249" s="73" t="s">
        <v>81</v>
      </c>
      <c r="G249" s="1803" t="s">
        <v>868</v>
      </c>
      <c r="P249" s="2017"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008" t="s">
        <v>96</v>
      </c>
      <c r="B254" s="2009"/>
      <c r="C254" s="2009"/>
      <c r="D254" s="33">
        <f>SUM(D250:D253)</f>
        <v>0</v>
      </c>
      <c r="K254" s="162"/>
    </row>
    <row r="255" spans="1:16" ht="15.95" customHeight="1" thickBot="1" x14ac:dyDescent="0.35">
      <c r="A255" s="446" t="s">
        <v>130</v>
      </c>
      <c r="B255" s="547"/>
      <c r="C255" s="307"/>
      <c r="D255" s="447">
        <f>D247+D248-D254</f>
        <v>0</v>
      </c>
      <c r="E255" s="1999" t="s">
        <v>295</v>
      </c>
      <c r="G255" s="1998"/>
      <c r="H255" s="1998"/>
      <c r="K255" s="162"/>
    </row>
    <row r="256" spans="1:16" ht="15.95" customHeight="1" thickBot="1" x14ac:dyDescent="0.3">
      <c r="E256" s="2017"/>
      <c r="G256" s="1998"/>
      <c r="H256" s="1998"/>
      <c r="K256" s="162"/>
    </row>
    <row r="257" spans="1:11" ht="15.95" customHeight="1" thickBot="1" x14ac:dyDescent="0.3">
      <c r="A257" s="172" t="s">
        <v>260</v>
      </c>
      <c r="B257" s="173"/>
      <c r="C257" s="173"/>
      <c r="D257" s="202"/>
      <c r="E257" s="173"/>
      <c r="F257" s="173"/>
      <c r="G257" s="205"/>
      <c r="H257" s="205"/>
      <c r="I257" s="2001"/>
      <c r="J257" s="191">
        <f>J242-D248</f>
        <v>0</v>
      </c>
      <c r="K257" s="162"/>
    </row>
    <row r="258" spans="1:11" ht="15.95" customHeight="1" x14ac:dyDescent="0.25">
      <c r="A258" s="51" t="s">
        <v>163</v>
      </c>
      <c r="B258" s="51"/>
      <c r="C258" s="1994"/>
      <c r="D258" s="2007"/>
      <c r="E258" s="11"/>
      <c r="J258" s="10"/>
      <c r="K258" s="162"/>
    </row>
    <row r="259" spans="1:11" ht="15.95" customHeight="1" x14ac:dyDescent="0.25">
      <c r="E259" s="2017"/>
      <c r="G259" s="1998"/>
      <c r="H259" s="1998"/>
      <c r="K259" s="162"/>
    </row>
    <row r="260" spans="1:11" ht="15.95" customHeight="1" thickBot="1" x14ac:dyDescent="0.3">
      <c r="A260" s="258" t="s">
        <v>221</v>
      </c>
      <c r="B260" s="258"/>
      <c r="K260" s="162"/>
    </row>
    <row r="261" spans="1:11" ht="15.95" customHeight="1" thickBot="1" x14ac:dyDescent="0.3">
      <c r="A261" s="319" t="s">
        <v>213</v>
      </c>
      <c r="B261" s="318"/>
      <c r="C261" s="318"/>
      <c r="D261" s="33">
        <f>D83</f>
        <v>485.29</v>
      </c>
      <c r="E261" s="1993" t="s">
        <v>235</v>
      </c>
      <c r="G261" s="151" t="s">
        <v>232</v>
      </c>
      <c r="H261" s="151"/>
      <c r="K261" s="162"/>
    </row>
    <row r="262" spans="1:11" ht="15.95" customHeight="1" x14ac:dyDescent="0.25">
      <c r="A262" s="317" t="s">
        <v>112</v>
      </c>
      <c r="B262" s="548"/>
      <c r="C262" s="316"/>
      <c r="D262" s="58">
        <f>D206</f>
        <v>0</v>
      </c>
      <c r="E262" s="1993" t="s">
        <v>235</v>
      </c>
      <c r="G262" s="151" t="s">
        <v>151</v>
      </c>
      <c r="H262" s="151"/>
      <c r="K262" s="162"/>
    </row>
    <row r="263" spans="1:11" ht="15.95" customHeight="1" thickBot="1" x14ac:dyDescent="0.3">
      <c r="A263" s="315" t="s">
        <v>113</v>
      </c>
      <c r="B263" s="549"/>
      <c r="C263" s="314"/>
      <c r="D263" s="257">
        <f>D111</f>
        <v>239.97000000000003</v>
      </c>
      <c r="E263" s="1993" t="s">
        <v>235</v>
      </c>
      <c r="G263" s="151" t="s">
        <v>232</v>
      </c>
      <c r="H263" s="151"/>
      <c r="K263" s="162"/>
    </row>
    <row r="264" spans="1:11" ht="15.95" customHeight="1" thickBot="1" x14ac:dyDescent="0.3">
      <c r="A264" s="2003" t="s">
        <v>212</v>
      </c>
      <c r="B264" s="2015"/>
      <c r="C264" s="2004"/>
      <c r="D264" s="73" t="s">
        <v>71</v>
      </c>
      <c r="E264" s="73" t="s">
        <v>81</v>
      </c>
      <c r="G264" s="1803" t="s">
        <v>869</v>
      </c>
      <c r="K264" s="162"/>
    </row>
    <row r="265" spans="1:11" ht="15.95" customHeight="1" x14ac:dyDescent="0.25">
      <c r="A265" s="2486" t="s">
        <v>990</v>
      </c>
      <c r="B265" s="2487"/>
      <c r="C265" s="2488"/>
      <c r="D265" s="233">
        <v>436.03</v>
      </c>
      <c r="E265" s="395" t="s">
        <v>989</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436.03</v>
      </c>
      <c r="E269" s="2017"/>
      <c r="K269" s="162"/>
    </row>
    <row r="270" spans="1:11" ht="15.95" customHeight="1" thickBot="1" x14ac:dyDescent="0.35">
      <c r="A270" s="440" t="s">
        <v>236</v>
      </c>
      <c r="B270" s="551"/>
      <c r="C270" s="312"/>
      <c r="D270" s="445">
        <f>D261+D262+D263-D269</f>
        <v>289.23</v>
      </c>
      <c r="E270" s="1999" t="s">
        <v>298</v>
      </c>
      <c r="G270" s="1998"/>
      <c r="H270" s="1998"/>
      <c r="K270" s="162"/>
    </row>
    <row r="271" spans="1:11" ht="15.95" customHeight="1" thickBot="1" x14ac:dyDescent="0.3">
      <c r="E271" s="2017"/>
      <c r="G271" s="1998"/>
      <c r="H271" s="1998"/>
      <c r="K271" s="162"/>
    </row>
    <row r="272" spans="1:11" ht="15.95" customHeight="1" thickBot="1" x14ac:dyDescent="0.3">
      <c r="A272" s="322" t="s">
        <v>204</v>
      </c>
      <c r="B272" s="552"/>
      <c r="C272" s="2001"/>
      <c r="D272" s="2001"/>
      <c r="E272" s="2001"/>
      <c r="F272" s="2001"/>
      <c r="G272" s="2001"/>
      <c r="H272" s="2001"/>
      <c r="I272" s="2002"/>
      <c r="J272" s="381">
        <f>D158+D187+D239+D269+D254</f>
        <v>768.5</v>
      </c>
      <c r="K272" s="162"/>
    </row>
    <row r="273" spans="1:22" ht="15.95" customHeight="1" thickBot="1" x14ac:dyDescent="0.3">
      <c r="G273" s="151"/>
      <c r="H273" s="151"/>
      <c r="K273" s="162"/>
    </row>
    <row r="274" spans="1:22" ht="16.5" thickBot="1" x14ac:dyDescent="0.3">
      <c r="A274" s="322" t="s">
        <v>205</v>
      </c>
      <c r="B274" s="552"/>
      <c r="C274" s="2001"/>
      <c r="D274" s="2001"/>
      <c r="E274" s="2001"/>
      <c r="F274" s="2001"/>
      <c r="G274" s="2001"/>
      <c r="H274" s="2001"/>
      <c r="I274" s="2002"/>
      <c r="J274" s="383">
        <f>K75+E112-J272</f>
        <v>1156</v>
      </c>
      <c r="K274" s="302"/>
      <c r="L274" s="377"/>
      <c r="M274" s="1993" t="s">
        <v>202</v>
      </c>
      <c r="U274" s="382" t="s">
        <v>206</v>
      </c>
      <c r="V274" s="303" t="s">
        <v>83</v>
      </c>
    </row>
    <row r="308" spans="3:5" x14ac:dyDescent="0.25">
      <c r="C308" s="2007"/>
      <c r="D308" s="2007"/>
      <c r="E308" s="2007"/>
    </row>
    <row r="309" spans="3:5" x14ac:dyDescent="0.25">
      <c r="C309" s="2007"/>
      <c r="D309" s="2007"/>
      <c r="E309" s="2007"/>
    </row>
    <row r="310" spans="3:5" x14ac:dyDescent="0.25">
      <c r="C310" s="2007"/>
      <c r="D310" s="2007"/>
      <c r="E310" s="2007"/>
    </row>
    <row r="311" spans="3:5" x14ac:dyDescent="0.25">
      <c r="C311" s="2007"/>
      <c r="D311" s="2007"/>
      <c r="E311" s="2007"/>
    </row>
    <row r="312" spans="3:5" x14ac:dyDescent="0.25">
      <c r="C312" s="2007"/>
      <c r="D312" s="2007"/>
      <c r="E312" s="2007"/>
    </row>
    <row r="313" spans="3:5" x14ac:dyDescent="0.25">
      <c r="C313" s="2007"/>
      <c r="D313" s="2007"/>
      <c r="E313" s="2007"/>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9E10-A63C-43F0-9E51-CCEF9BA95C34}">
  <sheetPr>
    <tabColor rgb="FF00B050"/>
  </sheetPr>
  <dimension ref="A1"/>
  <sheetViews>
    <sheetView workbookViewId="0">
      <selection activeCell="M19" sqref="M19"/>
    </sheetView>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49F7-C27A-41AC-A99D-F7BD9571DE53}">
  <dimension ref="A1:I54"/>
  <sheetViews>
    <sheetView zoomScaleNormal="100" workbookViewId="0">
      <selection activeCell="G10" sqref="G10:H14"/>
    </sheetView>
  </sheetViews>
  <sheetFormatPr defaultRowHeight="15" x14ac:dyDescent="0.25"/>
  <cols>
    <col min="1" max="1" width="16.7109375" style="1845" customWidth="1"/>
    <col min="2" max="2" width="9.7109375" style="1845" customWidth="1"/>
    <col min="3" max="3" width="24.7109375" style="1845" customWidth="1"/>
    <col min="4" max="6" width="7.7109375" style="1845" customWidth="1"/>
    <col min="7" max="7" width="9.7109375" style="1845" customWidth="1"/>
    <col min="8" max="8" width="17.7109375" style="1845" customWidth="1"/>
    <col min="9" max="16384" width="9.140625" style="1845"/>
  </cols>
  <sheetData>
    <row r="1" spans="1:8" ht="21" x14ac:dyDescent="0.35">
      <c r="A1" s="651" t="s">
        <v>932</v>
      </c>
      <c r="B1" s="14"/>
      <c r="D1" s="8"/>
      <c r="G1" s="276"/>
    </row>
    <row r="2" spans="1:8" ht="8.1" customHeight="1" x14ac:dyDescent="0.35">
      <c r="A2" s="97"/>
      <c r="B2" s="14"/>
      <c r="D2" s="8"/>
      <c r="G2" s="276"/>
    </row>
    <row r="3" spans="1:8" ht="15.95" customHeight="1" x14ac:dyDescent="0.35">
      <c r="A3" s="16" t="s">
        <v>316</v>
      </c>
      <c r="B3" s="14"/>
      <c r="D3" s="8"/>
      <c r="G3" s="276"/>
    </row>
    <row r="4" spans="1:8" ht="8.1" customHeight="1" thickBot="1" x14ac:dyDescent="0.45">
      <c r="A4" s="1871"/>
      <c r="B4" s="14"/>
      <c r="D4" s="8"/>
      <c r="E4" s="8"/>
      <c r="F4" s="277"/>
      <c r="G4" s="17"/>
    </row>
    <row r="5" spans="1:8" ht="15.95" customHeight="1" thickBot="1" x14ac:dyDescent="0.3">
      <c r="A5" s="278" t="s">
        <v>182</v>
      </c>
      <c r="B5" s="279" t="s">
        <v>80</v>
      </c>
      <c r="C5" s="280" t="s">
        <v>19</v>
      </c>
      <c r="D5" s="281"/>
      <c r="E5" s="282" t="s">
        <v>183</v>
      </c>
      <c r="F5" s="639"/>
      <c r="G5" s="649" t="s">
        <v>184</v>
      </c>
      <c r="H5" s="1855"/>
    </row>
    <row r="6" spans="1:8" ht="15.95" customHeight="1" thickBot="1" x14ac:dyDescent="0.3">
      <c r="A6" s="283" t="s">
        <v>185</v>
      </c>
      <c r="B6" s="659" t="s">
        <v>324</v>
      </c>
      <c r="C6" s="284"/>
      <c r="D6" s="285" t="s">
        <v>103</v>
      </c>
      <c r="E6" s="286" t="s">
        <v>104</v>
      </c>
      <c r="F6" s="640" t="s">
        <v>105</v>
      </c>
    </row>
    <row r="7" spans="1:8" ht="15.75" x14ac:dyDescent="0.25">
      <c r="A7" s="626" t="s">
        <v>20</v>
      </c>
      <c r="B7" s="619"/>
      <c r="C7" s="126" t="s">
        <v>322</v>
      </c>
      <c r="D7" s="288"/>
      <c r="E7" s="288"/>
      <c r="F7" s="641"/>
      <c r="G7" s="2776" t="s">
        <v>941</v>
      </c>
      <c r="H7" s="2777"/>
    </row>
    <row r="8" spans="1:8" ht="15.95" customHeight="1" x14ac:dyDescent="0.25">
      <c r="A8" s="627"/>
      <c r="B8" s="100"/>
      <c r="C8" s="98"/>
      <c r="D8" s="289"/>
      <c r="E8" s="289"/>
      <c r="F8" s="642"/>
      <c r="G8" s="2776"/>
      <c r="H8" s="2777"/>
    </row>
    <row r="9" spans="1:8" ht="15.95" customHeight="1" thickBot="1" x14ac:dyDescent="0.3">
      <c r="A9" s="628"/>
      <c r="B9" s="105"/>
      <c r="C9" s="106"/>
      <c r="D9" s="290"/>
      <c r="E9" s="290"/>
      <c r="F9" s="643"/>
      <c r="G9" s="2776"/>
      <c r="H9" s="2777"/>
    </row>
    <row r="10" spans="1:8" ht="15.95" customHeight="1" x14ac:dyDescent="0.25">
      <c r="A10" s="629" t="s">
        <v>26</v>
      </c>
      <c r="B10" s="623"/>
      <c r="C10" s="623"/>
      <c r="D10" s="288"/>
      <c r="E10" s="288"/>
      <c r="F10" s="641"/>
      <c r="G10" s="2778" t="s">
        <v>933</v>
      </c>
      <c r="H10" s="2779"/>
    </row>
    <row r="11" spans="1:8" ht="15.95" customHeight="1" x14ac:dyDescent="0.25">
      <c r="A11" s="627"/>
      <c r="B11" s="100"/>
      <c r="C11" s="100"/>
      <c r="D11" s="289"/>
      <c r="E11" s="289"/>
      <c r="F11" s="642"/>
      <c r="G11" s="2780"/>
      <c r="H11" s="2779"/>
    </row>
    <row r="12" spans="1:8" ht="15.95" customHeight="1" x14ac:dyDescent="0.25">
      <c r="A12" s="630"/>
      <c r="B12" s="620"/>
      <c r="C12" s="650"/>
      <c r="D12" s="621"/>
      <c r="E12" s="621"/>
      <c r="F12" s="647"/>
      <c r="G12" s="2780"/>
      <c r="H12" s="2779"/>
    </row>
    <row r="13" spans="1:8" ht="15.95" customHeight="1" x14ac:dyDescent="0.25">
      <c r="A13" s="630"/>
      <c r="B13" s="620"/>
      <c r="C13" s="650"/>
      <c r="D13" s="621"/>
      <c r="E13" s="621"/>
      <c r="F13" s="647"/>
      <c r="G13" s="2780"/>
      <c r="H13" s="2779"/>
    </row>
    <row r="14" spans="1:8" ht="15.95" customHeight="1" thickBot="1" x14ac:dyDescent="0.3">
      <c r="A14" s="628"/>
      <c r="B14" s="105"/>
      <c r="C14" s="106"/>
      <c r="D14" s="290"/>
      <c r="E14" s="290"/>
      <c r="F14" s="643"/>
      <c r="G14" s="2780"/>
      <c r="H14" s="2779"/>
    </row>
    <row r="15" spans="1:8" ht="15.95" customHeight="1" x14ac:dyDescent="0.25">
      <c r="A15" s="626" t="s">
        <v>310</v>
      </c>
      <c r="B15" s="170"/>
      <c r="C15" s="126"/>
      <c r="D15" s="288"/>
      <c r="E15" s="288"/>
      <c r="F15" s="641"/>
      <c r="G15" s="2776" t="s">
        <v>934</v>
      </c>
      <c r="H15" s="2777"/>
    </row>
    <row r="16" spans="1:8" ht="15.95" customHeight="1" x14ac:dyDescent="0.25">
      <c r="A16" s="627"/>
      <c r="B16" s="100"/>
      <c r="C16" s="102"/>
      <c r="D16" s="289"/>
      <c r="E16" s="289"/>
      <c r="F16" s="642"/>
      <c r="G16" s="2776"/>
      <c r="H16" s="2777"/>
    </row>
    <row r="17" spans="1:8" ht="15.95" customHeight="1" x14ac:dyDescent="0.25">
      <c r="A17" s="627"/>
      <c r="B17" s="100"/>
      <c r="C17" s="102"/>
      <c r="D17" s="289"/>
      <c r="E17" s="289"/>
      <c r="F17" s="642"/>
      <c r="G17" s="2776"/>
      <c r="H17" s="2777"/>
    </row>
    <row r="18" spans="1:8" ht="15.95" customHeight="1" thickBot="1" x14ac:dyDescent="0.3">
      <c r="A18" s="628"/>
      <c r="B18" s="105"/>
      <c r="C18" s="106"/>
      <c r="D18" s="290"/>
      <c r="E18" s="290"/>
      <c r="F18" s="643"/>
      <c r="G18" s="2776"/>
      <c r="H18" s="2777"/>
    </row>
    <row r="19" spans="1:8" ht="15.95" customHeight="1" x14ac:dyDescent="0.25">
      <c r="A19" s="644" t="s">
        <v>328</v>
      </c>
      <c r="B19" s="170"/>
      <c r="C19" s="126"/>
      <c r="D19" s="288"/>
      <c r="E19" s="288"/>
      <c r="F19" s="641"/>
      <c r="G19" s="2778" t="s">
        <v>935</v>
      </c>
      <c r="H19" s="2781"/>
    </row>
    <row r="20" spans="1:8" ht="15.95" customHeight="1" x14ac:dyDescent="0.25">
      <c r="A20" s="662"/>
      <c r="B20" s="622"/>
      <c r="C20" s="266"/>
      <c r="D20" s="625"/>
      <c r="E20" s="625"/>
      <c r="F20" s="645"/>
      <c r="G20" s="2778"/>
      <c r="H20" s="2781"/>
    </row>
    <row r="21" spans="1:8" ht="15.95" customHeight="1" thickBot="1" x14ac:dyDescent="0.3">
      <c r="A21" s="646"/>
      <c r="B21" s="105"/>
      <c r="C21" s="106"/>
      <c r="D21" s="290"/>
      <c r="E21" s="290"/>
      <c r="F21" s="643"/>
      <c r="G21" s="2778"/>
      <c r="H21" s="2781"/>
    </row>
    <row r="22" spans="1:8" ht="15.95" customHeight="1" x14ac:dyDescent="0.25">
      <c r="A22" s="626" t="s">
        <v>36</v>
      </c>
      <c r="B22" s="170"/>
      <c r="C22" s="126"/>
      <c r="D22" s="288"/>
      <c r="E22" s="288"/>
      <c r="F22" s="641"/>
      <c r="G22" s="2776" t="s">
        <v>936</v>
      </c>
      <c r="H22" s="2777"/>
    </row>
    <row r="23" spans="1:8" ht="15.95" customHeight="1" x14ac:dyDescent="0.25">
      <c r="A23" s="627"/>
      <c r="B23" s="100"/>
      <c r="C23" s="102"/>
      <c r="D23" s="289"/>
      <c r="E23" s="289"/>
      <c r="F23" s="642"/>
      <c r="G23" s="2776"/>
      <c r="H23" s="2777"/>
    </row>
    <row r="24" spans="1:8" ht="15.95" customHeight="1" x14ac:dyDescent="0.25">
      <c r="A24" s="630"/>
      <c r="B24" s="620"/>
      <c r="C24" s="102"/>
      <c r="D24" s="621"/>
      <c r="E24" s="621"/>
      <c r="F24" s="647"/>
      <c r="G24" s="2776"/>
      <c r="H24" s="2777"/>
    </row>
    <row r="25" spans="1:8" ht="15.95" customHeight="1" thickBot="1" x14ac:dyDescent="0.3">
      <c r="A25" s="628"/>
      <c r="B25" s="105"/>
      <c r="C25" s="106"/>
      <c r="D25" s="290"/>
      <c r="E25" s="290"/>
      <c r="F25" s="643"/>
      <c r="G25" s="2776"/>
      <c r="H25" s="2777"/>
    </row>
    <row r="26" spans="1:8" ht="15.95" customHeight="1" x14ac:dyDescent="0.25">
      <c r="A26" s="626" t="s">
        <v>39</v>
      </c>
      <c r="B26" s="170"/>
      <c r="C26" s="624"/>
      <c r="D26" s="625"/>
      <c r="E26" s="625"/>
      <c r="F26" s="645"/>
      <c r="G26" s="2776" t="s">
        <v>937</v>
      </c>
      <c r="H26" s="2782"/>
    </row>
    <row r="27" spans="1:8" ht="15.95" customHeight="1" x14ac:dyDescent="0.25">
      <c r="A27" s="627"/>
      <c r="B27" s="100"/>
      <c r="C27" s="116"/>
      <c r="D27" s="621"/>
      <c r="E27" s="621"/>
      <c r="F27" s="647"/>
      <c r="G27" s="2783"/>
      <c r="H27" s="2782"/>
    </row>
    <row r="28" spans="1:8" ht="15.95" customHeight="1" x14ac:dyDescent="0.25">
      <c r="A28" s="627"/>
      <c r="B28" s="100"/>
      <c r="C28" s="116"/>
      <c r="D28" s="621"/>
      <c r="E28" s="621"/>
      <c r="F28" s="647"/>
      <c r="G28" s="2783"/>
      <c r="H28" s="2782"/>
    </row>
    <row r="29" spans="1:8" ht="15.95" customHeight="1" x14ac:dyDescent="0.25">
      <c r="A29" s="627"/>
      <c r="B29" s="100"/>
      <c r="C29" s="102"/>
      <c r="D29" s="621"/>
      <c r="E29" s="621"/>
      <c r="F29" s="647"/>
      <c r="G29" s="2783"/>
      <c r="H29" s="2782"/>
    </row>
    <row r="30" spans="1:8" ht="15.95" customHeight="1" x14ac:dyDescent="0.25">
      <c r="A30" s="631"/>
      <c r="B30" s="622"/>
      <c r="C30" s="266"/>
      <c r="D30" s="621"/>
      <c r="E30" s="621"/>
      <c r="F30" s="647"/>
      <c r="G30" s="2783"/>
      <c r="H30" s="2782"/>
    </row>
    <row r="31" spans="1:8" ht="15.95" customHeight="1" thickBot="1" x14ac:dyDescent="0.3">
      <c r="A31" s="628"/>
      <c r="B31" s="105"/>
      <c r="C31" s="106"/>
      <c r="D31" s="290"/>
      <c r="E31" s="290"/>
      <c r="F31" s="643"/>
      <c r="G31" s="2783"/>
      <c r="H31" s="2782"/>
    </row>
    <row r="32" spans="1:8" ht="15.95" customHeight="1" x14ac:dyDescent="0.25">
      <c r="A32" s="632" t="s">
        <v>44</v>
      </c>
      <c r="B32" s="170"/>
      <c r="C32" s="624"/>
      <c r="D32" s="625"/>
      <c r="E32" s="625"/>
      <c r="F32" s="645"/>
      <c r="G32" s="2776" t="s">
        <v>938</v>
      </c>
      <c r="H32" s="2777"/>
    </row>
    <row r="33" spans="1:9" ht="15.95" customHeight="1" x14ac:dyDescent="0.25">
      <c r="A33" s="627"/>
      <c r="B33" s="100"/>
      <c r="C33" s="116"/>
      <c r="D33" s="621"/>
      <c r="E33" s="621"/>
      <c r="F33" s="647"/>
      <c r="G33" s="2776"/>
      <c r="H33" s="2777"/>
    </row>
    <row r="34" spans="1:9" ht="15.95" customHeight="1" thickBot="1" x14ac:dyDescent="0.3">
      <c r="A34" s="628"/>
      <c r="B34" s="105"/>
      <c r="C34" s="106"/>
      <c r="D34" s="290"/>
      <c r="E34" s="290"/>
      <c r="F34" s="643"/>
      <c r="G34" s="2776"/>
      <c r="H34" s="2777"/>
    </row>
    <row r="35" spans="1:9" ht="15.95" customHeight="1" x14ac:dyDescent="0.25">
      <c r="A35" s="634" t="s">
        <v>311</v>
      </c>
      <c r="B35" s="635"/>
      <c r="C35" s="636"/>
      <c r="D35" s="637"/>
      <c r="E35" s="637"/>
      <c r="F35" s="648"/>
      <c r="G35" s="2776" t="s">
        <v>939</v>
      </c>
      <c r="H35" s="2777"/>
    </row>
    <row r="36" spans="1:9" ht="15.95" customHeight="1" x14ac:dyDescent="0.25">
      <c r="A36" s="638"/>
      <c r="B36" s="100"/>
      <c r="C36" s="102"/>
      <c r="D36" s="289"/>
      <c r="E36" s="289"/>
      <c r="F36" s="642"/>
      <c r="G36" s="2776"/>
      <c r="H36" s="2777"/>
    </row>
    <row r="37" spans="1:9" ht="15.95" customHeight="1" x14ac:dyDescent="0.25">
      <c r="A37" s="633"/>
      <c r="B37" s="622"/>
      <c r="C37" s="266"/>
      <c r="D37" s="625"/>
      <c r="E37" s="625"/>
      <c r="F37" s="645"/>
      <c r="G37" s="2776"/>
      <c r="H37" s="2777"/>
    </row>
    <row r="38" spans="1:9" ht="15.95" customHeight="1" thickBot="1" x14ac:dyDescent="0.3">
      <c r="A38" s="628"/>
      <c r="B38" s="105"/>
      <c r="C38" s="106"/>
      <c r="D38" s="290"/>
      <c r="E38" s="290"/>
      <c r="F38" s="643"/>
      <c r="G38" s="2776"/>
      <c r="H38" s="2777"/>
    </row>
    <row r="39" spans="1:9" ht="5.0999999999999996" customHeight="1" x14ac:dyDescent="0.25">
      <c r="A39" s="1"/>
      <c r="B39" s="1857"/>
      <c r="D39" s="8"/>
      <c r="E39" s="8"/>
      <c r="F39" s="8"/>
      <c r="G39" s="293"/>
    </row>
    <row r="40" spans="1:9" ht="15.95" customHeight="1" x14ac:dyDescent="0.25">
      <c r="A40" s="258" t="s">
        <v>312</v>
      </c>
    </row>
    <row r="41" spans="1:9" ht="9.9499999999999993" customHeight="1" x14ac:dyDescent="0.25">
      <c r="A41" s="672" t="s">
        <v>923</v>
      </c>
      <c r="I41" s="177"/>
    </row>
    <row r="42" spans="1:9" ht="9.9499999999999993" customHeight="1" x14ac:dyDescent="0.25">
      <c r="A42" s="672" t="s">
        <v>922</v>
      </c>
      <c r="B42" s="1858"/>
      <c r="C42" s="1858"/>
      <c r="D42" s="1858"/>
      <c r="E42" s="1858"/>
      <c r="I42" s="177"/>
    </row>
    <row r="43" spans="1:9" ht="9.9499999999999993" customHeight="1" x14ac:dyDescent="0.25">
      <c r="A43" s="672"/>
      <c r="B43" s="1858"/>
      <c r="C43" s="1858"/>
      <c r="D43" s="1858"/>
      <c r="E43" s="1858"/>
      <c r="I43" s="177"/>
    </row>
    <row r="44" spans="1:9" ht="9.9499999999999993" customHeight="1" x14ac:dyDescent="0.25">
      <c r="A44" s="672" t="s">
        <v>924</v>
      </c>
      <c r="B44" s="1858"/>
      <c r="C44" s="1858"/>
      <c r="D44" s="1858"/>
      <c r="E44" s="1858"/>
      <c r="I44" s="177"/>
    </row>
    <row r="45" spans="1:9" ht="9.9499999999999993" customHeight="1" x14ac:dyDescent="0.25">
      <c r="A45" s="672" t="s">
        <v>343</v>
      </c>
      <c r="B45" s="1858"/>
      <c r="C45" s="1858"/>
      <c r="D45" s="1858"/>
      <c r="E45" s="1858"/>
      <c r="I45" s="177"/>
    </row>
    <row r="46" spans="1:9" ht="9.9499999999999993" customHeight="1" x14ac:dyDescent="0.25">
      <c r="A46" s="672"/>
      <c r="B46" s="1858"/>
      <c r="C46" s="1858"/>
      <c r="D46" s="1858"/>
      <c r="E46" s="1858"/>
      <c r="I46" s="177"/>
    </row>
    <row r="47" spans="1:9" ht="9.9499999999999993" customHeight="1" x14ac:dyDescent="0.25">
      <c r="A47" s="672" t="s">
        <v>925</v>
      </c>
      <c r="B47" s="1858"/>
      <c r="C47" s="1858"/>
      <c r="D47" s="1858"/>
      <c r="E47" s="1858"/>
      <c r="I47" s="177"/>
    </row>
    <row r="48" spans="1:9" ht="9.9499999999999993" customHeight="1" x14ac:dyDescent="0.25">
      <c r="A48" s="672" t="s">
        <v>313</v>
      </c>
      <c r="B48" s="1858"/>
      <c r="C48" s="1858"/>
      <c r="D48" s="1858"/>
      <c r="E48" s="1858"/>
      <c r="I48" s="177"/>
    </row>
    <row r="49" spans="1:9" ht="9.9499999999999993" customHeight="1" x14ac:dyDescent="0.25">
      <c r="A49" s="672" t="s">
        <v>344</v>
      </c>
      <c r="B49" s="1858"/>
      <c r="C49" s="1858"/>
      <c r="D49" s="1858"/>
      <c r="E49" s="1858"/>
      <c r="I49" s="177"/>
    </row>
    <row r="50" spans="1:9" ht="9.9499999999999993" customHeight="1" x14ac:dyDescent="0.25">
      <c r="A50" s="672"/>
      <c r="B50" s="1858"/>
      <c r="C50" s="1858"/>
      <c r="D50" s="1858"/>
      <c r="E50" s="1858"/>
    </row>
    <row r="51" spans="1:9" ht="9.9499999999999993" customHeight="1" x14ac:dyDescent="0.25">
      <c r="A51" s="1858" t="s">
        <v>940</v>
      </c>
    </row>
    <row r="52" spans="1:9" ht="9.9499999999999993" customHeight="1" x14ac:dyDescent="0.25">
      <c r="A52" s="672"/>
    </row>
    <row r="53" spans="1:9" ht="9.9499999999999993" customHeight="1" x14ac:dyDescent="0.25">
      <c r="A53" s="673" t="s">
        <v>926</v>
      </c>
    </row>
    <row r="54" spans="1:9" ht="9.9499999999999993" customHeight="1" x14ac:dyDescent="0.25">
      <c r="A54" s="672"/>
    </row>
  </sheetData>
  <mergeCells count="8">
    <mergeCell ref="G35:H38"/>
    <mergeCell ref="G7:H9"/>
    <mergeCell ref="G10:H14"/>
    <mergeCell ref="G15:H18"/>
    <mergeCell ref="G19:H21"/>
    <mergeCell ref="G22:H25"/>
    <mergeCell ref="G26:H31"/>
    <mergeCell ref="G32:H34"/>
  </mergeCells>
  <pageMargins left="0.25" right="0.25" top="0.25" bottom="0.25" header="0.25" footer="0.2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C685-58AC-4050-85B5-1C1C500000F3}">
  <dimension ref="A1:G45"/>
  <sheetViews>
    <sheetView topLeftCell="A8" zoomScaleNormal="100" workbookViewId="0">
      <selection activeCell="D18" sqref="D18"/>
    </sheetView>
  </sheetViews>
  <sheetFormatPr defaultRowHeight="15" x14ac:dyDescent="0.25"/>
  <cols>
    <col min="1" max="1" width="16.7109375" style="1845" customWidth="1"/>
    <col min="2" max="2" width="9.7109375" style="1845" customWidth="1"/>
    <col min="3" max="3" width="24.7109375" style="1845" customWidth="1"/>
    <col min="4" max="6" width="7.7109375" style="1845" customWidth="1"/>
    <col min="7" max="7" width="26.7109375" style="1845" customWidth="1"/>
    <col min="8" max="16384" width="9.140625" style="1845"/>
  </cols>
  <sheetData>
    <row r="1" spans="1:7" ht="21" x14ac:dyDescent="0.35">
      <c r="A1" s="657" t="s">
        <v>980</v>
      </c>
      <c r="B1" s="14"/>
      <c r="D1" s="276"/>
    </row>
    <row r="2" spans="1:7" ht="15.95" customHeight="1" x14ac:dyDescent="0.4">
      <c r="A2" s="1871"/>
      <c r="B2" s="14"/>
      <c r="D2" s="8"/>
      <c r="E2" s="8"/>
      <c r="F2" s="277"/>
      <c r="G2" s="17"/>
    </row>
    <row r="3" spans="1:7" ht="15.95" customHeight="1" thickBot="1" x14ac:dyDescent="0.3">
      <c r="A3" s="119" t="s">
        <v>320</v>
      </c>
      <c r="B3" s="118"/>
      <c r="C3" s="15"/>
      <c r="D3" s="8"/>
      <c r="E3" s="8"/>
      <c r="F3" s="8"/>
      <c r="G3" s="17"/>
    </row>
    <row r="4" spans="1:7" ht="15.95" customHeight="1" thickBot="1" x14ac:dyDescent="0.3">
      <c r="A4" s="278" t="s">
        <v>182</v>
      </c>
      <c r="B4" s="279" t="s">
        <v>80</v>
      </c>
      <c r="C4" s="280" t="s">
        <v>19</v>
      </c>
      <c r="D4" s="281"/>
      <c r="E4" s="282" t="s">
        <v>183</v>
      </c>
      <c r="F4" s="639"/>
      <c r="G4" s="671" t="s">
        <v>318</v>
      </c>
    </row>
    <row r="5" spans="1:7" ht="15.95" customHeight="1" thickBot="1" x14ac:dyDescent="0.3">
      <c r="A5" s="283" t="s">
        <v>185</v>
      </c>
      <c r="B5" s="658" t="s">
        <v>324</v>
      </c>
      <c r="C5" s="284"/>
      <c r="D5" s="285" t="s">
        <v>103</v>
      </c>
      <c r="E5" s="286" t="s">
        <v>104</v>
      </c>
      <c r="F5" s="640" t="s">
        <v>105</v>
      </c>
      <c r="G5" s="663" t="s">
        <v>327</v>
      </c>
    </row>
    <row r="6" spans="1:7" ht="20.100000000000001" customHeight="1" x14ac:dyDescent="0.25">
      <c r="A6" s="169" t="s">
        <v>20</v>
      </c>
      <c r="B6" s="170" t="s">
        <v>21</v>
      </c>
      <c r="C6" s="126" t="s">
        <v>321</v>
      </c>
      <c r="D6" s="288">
        <v>10</v>
      </c>
      <c r="E6" s="288"/>
      <c r="F6" s="641"/>
      <c r="G6" s="667" t="s">
        <v>332</v>
      </c>
    </row>
    <row r="7" spans="1:7" ht="20.100000000000001" customHeight="1" x14ac:dyDescent="0.25">
      <c r="A7" s="111"/>
      <c r="B7" s="100" t="s">
        <v>51</v>
      </c>
      <c r="C7" s="102" t="s">
        <v>321</v>
      </c>
      <c r="D7" s="289">
        <v>10</v>
      </c>
      <c r="E7" s="289"/>
      <c r="F7" s="642"/>
      <c r="G7" s="668" t="s">
        <v>333</v>
      </c>
    </row>
    <row r="8" spans="1:7" ht="20.100000000000001" customHeight="1" x14ac:dyDescent="0.25">
      <c r="A8" s="111"/>
      <c r="B8" s="100" t="s">
        <v>0</v>
      </c>
      <c r="C8" s="102" t="s">
        <v>321</v>
      </c>
      <c r="D8" s="289">
        <v>10</v>
      </c>
      <c r="E8" s="289"/>
      <c r="F8" s="642"/>
      <c r="G8" s="668"/>
    </row>
    <row r="9" spans="1:7" ht="20.100000000000001" customHeight="1" x14ac:dyDescent="0.25">
      <c r="A9" s="111"/>
      <c r="B9" s="100" t="s">
        <v>24</v>
      </c>
      <c r="C9" s="102" t="s">
        <v>321</v>
      </c>
      <c r="D9" s="289">
        <v>10</v>
      </c>
      <c r="E9" s="289"/>
      <c r="F9" s="642"/>
      <c r="G9" s="666"/>
    </row>
    <row r="10" spans="1:7" ht="20.100000000000001" customHeight="1" x14ac:dyDescent="0.25">
      <c r="A10" s="111"/>
      <c r="B10" s="101" t="s">
        <v>1</v>
      </c>
      <c r="C10" s="102" t="s">
        <v>321</v>
      </c>
      <c r="D10" s="289">
        <v>5</v>
      </c>
      <c r="E10" s="289"/>
      <c r="F10" s="642"/>
      <c r="G10" s="664"/>
    </row>
    <row r="11" spans="1:7" ht="20.100000000000001" customHeight="1" x14ac:dyDescent="0.25">
      <c r="A11" s="111"/>
      <c r="B11" s="101" t="s">
        <v>22</v>
      </c>
      <c r="C11" s="102" t="s">
        <v>321</v>
      </c>
      <c r="D11" s="289">
        <v>10</v>
      </c>
      <c r="E11" s="289"/>
      <c r="F11" s="642"/>
      <c r="G11" s="664"/>
    </row>
    <row r="12" spans="1:7" ht="20.100000000000001" customHeight="1" thickBot="1" x14ac:dyDescent="0.3">
      <c r="A12" s="117"/>
      <c r="B12" s="105" t="s">
        <v>22</v>
      </c>
      <c r="C12" s="106" t="s">
        <v>25</v>
      </c>
      <c r="D12" s="290">
        <v>0</v>
      </c>
      <c r="E12" s="290"/>
      <c r="F12" s="643"/>
      <c r="G12" s="664"/>
    </row>
    <row r="13" spans="1:7" ht="20.100000000000001" customHeight="1" x14ac:dyDescent="0.25">
      <c r="A13" s="660" t="s">
        <v>26</v>
      </c>
      <c r="B13" s="623" t="s">
        <v>1</v>
      </c>
      <c r="C13" s="661" t="s">
        <v>27</v>
      </c>
      <c r="D13" s="288">
        <v>13</v>
      </c>
      <c r="E13" s="288"/>
      <c r="F13" s="641"/>
      <c r="G13" s="664"/>
    </row>
    <row r="14" spans="1:7" ht="20.100000000000001" customHeight="1" x14ac:dyDescent="0.25">
      <c r="A14" s="111"/>
      <c r="B14" s="100" t="s">
        <v>21</v>
      </c>
      <c r="C14" s="102" t="s">
        <v>28</v>
      </c>
      <c r="D14" s="289"/>
      <c r="E14" s="289"/>
      <c r="F14" s="642">
        <v>106</v>
      </c>
      <c r="G14" s="664"/>
    </row>
    <row r="15" spans="1:7" ht="20.100000000000001" customHeight="1" x14ac:dyDescent="0.25">
      <c r="A15" s="111"/>
      <c r="B15" s="100" t="s">
        <v>21</v>
      </c>
      <c r="C15" s="102" t="s">
        <v>53</v>
      </c>
      <c r="D15" s="289"/>
      <c r="E15" s="289">
        <v>3</v>
      </c>
      <c r="F15" s="642"/>
      <c r="G15" s="669"/>
    </row>
    <row r="16" spans="1:7" ht="20.100000000000001" customHeight="1" x14ac:dyDescent="0.25">
      <c r="A16" s="111"/>
      <c r="B16" s="100" t="s">
        <v>1</v>
      </c>
      <c r="C16" s="102" t="s">
        <v>53</v>
      </c>
      <c r="D16" s="289"/>
      <c r="E16" s="289">
        <v>15</v>
      </c>
      <c r="F16" s="642"/>
      <c r="G16" s="669"/>
    </row>
    <row r="17" spans="1:7" ht="20.100000000000001" customHeight="1" x14ac:dyDescent="0.25">
      <c r="A17" s="111"/>
      <c r="B17" s="100" t="s">
        <v>927</v>
      </c>
      <c r="C17" s="102" t="s">
        <v>29</v>
      </c>
      <c r="D17" s="289">
        <v>12</v>
      </c>
      <c r="E17" s="289"/>
      <c r="F17" s="642"/>
      <c r="G17" s="669"/>
    </row>
    <row r="18" spans="1:7" ht="20.100000000000001" customHeight="1" x14ac:dyDescent="0.25">
      <c r="A18" s="111"/>
      <c r="B18" s="100" t="s">
        <v>23</v>
      </c>
      <c r="C18" s="102" t="s">
        <v>928</v>
      </c>
      <c r="D18" s="289">
        <v>26.5</v>
      </c>
      <c r="E18" s="289"/>
      <c r="F18" s="642"/>
      <c r="G18" s="666"/>
    </row>
    <row r="19" spans="1:7" ht="20.100000000000001" customHeight="1" x14ac:dyDescent="0.25">
      <c r="A19" s="687"/>
      <c r="B19" s="620" t="s">
        <v>927</v>
      </c>
      <c r="C19" s="688" t="s">
        <v>565</v>
      </c>
      <c r="D19" s="621">
        <v>15.9</v>
      </c>
      <c r="E19" s="621"/>
      <c r="F19" s="647"/>
      <c r="G19" s="666"/>
    </row>
    <row r="20" spans="1:7" ht="20.100000000000001" customHeight="1" x14ac:dyDescent="0.25">
      <c r="A20" s="687"/>
      <c r="B20" s="620" t="s">
        <v>927</v>
      </c>
      <c r="C20" s="688" t="s">
        <v>439</v>
      </c>
      <c r="D20" s="621"/>
      <c r="E20" s="621"/>
      <c r="F20" s="647">
        <v>25</v>
      </c>
      <c r="G20" s="666"/>
    </row>
    <row r="21" spans="1:7" ht="20.100000000000001" customHeight="1" thickBot="1" x14ac:dyDescent="0.3">
      <c r="A21" s="117"/>
      <c r="B21" s="105" t="s">
        <v>23</v>
      </c>
      <c r="C21" s="106" t="s">
        <v>30</v>
      </c>
      <c r="D21" s="290"/>
      <c r="E21" s="290"/>
      <c r="F21" s="643">
        <v>18</v>
      </c>
      <c r="G21" s="664"/>
    </row>
    <row r="22" spans="1:7" ht="20.100000000000001" customHeight="1" x14ac:dyDescent="0.25">
      <c r="A22" s="169" t="s">
        <v>31</v>
      </c>
      <c r="B22" s="170" t="s">
        <v>21</v>
      </c>
      <c r="C22" s="126" t="s">
        <v>32</v>
      </c>
      <c r="D22" s="288"/>
      <c r="E22" s="288">
        <v>30</v>
      </c>
      <c r="F22" s="641"/>
      <c r="G22" s="668"/>
    </row>
    <row r="23" spans="1:7" ht="20.100000000000001" customHeight="1" x14ac:dyDescent="0.25">
      <c r="A23" s="111"/>
      <c r="B23" s="100" t="s">
        <v>21</v>
      </c>
      <c r="C23" s="102" t="s">
        <v>33</v>
      </c>
      <c r="D23" s="289"/>
      <c r="E23" s="289">
        <v>10</v>
      </c>
      <c r="F23" s="642"/>
      <c r="G23" s="664"/>
    </row>
    <row r="24" spans="1:7" ht="20.100000000000001" customHeight="1" thickBot="1" x14ac:dyDescent="0.3">
      <c r="A24" s="117"/>
      <c r="B24" s="105" t="s">
        <v>21</v>
      </c>
      <c r="C24" s="106" t="s">
        <v>34</v>
      </c>
      <c r="D24" s="290"/>
      <c r="E24" s="290"/>
      <c r="F24" s="643">
        <v>50</v>
      </c>
      <c r="G24" s="664"/>
    </row>
    <row r="25" spans="1:7" ht="20.100000000000001" customHeight="1" x14ac:dyDescent="0.25">
      <c r="A25" s="169" t="s">
        <v>328</v>
      </c>
      <c r="B25" s="170" t="s">
        <v>1</v>
      </c>
      <c r="C25" s="126" t="s">
        <v>35</v>
      </c>
      <c r="D25" s="288"/>
      <c r="E25" s="288">
        <v>150</v>
      </c>
      <c r="F25" s="641"/>
      <c r="G25" s="668"/>
    </row>
    <row r="26" spans="1:7" ht="20.100000000000001" customHeight="1" thickBot="1" x14ac:dyDescent="0.3">
      <c r="A26" s="117"/>
      <c r="B26" s="105" t="s">
        <v>1</v>
      </c>
      <c r="C26" s="106" t="s">
        <v>929</v>
      </c>
      <c r="D26" s="290"/>
      <c r="E26" s="290">
        <v>15</v>
      </c>
      <c r="F26" s="643"/>
      <c r="G26" s="666"/>
    </row>
    <row r="27" spans="1:7" ht="20.100000000000001" customHeight="1" x14ac:dyDescent="0.25">
      <c r="A27" s="169" t="s">
        <v>36</v>
      </c>
      <c r="B27" s="170" t="s">
        <v>21</v>
      </c>
      <c r="C27" s="126" t="s">
        <v>37</v>
      </c>
      <c r="D27" s="288"/>
      <c r="E27" s="288">
        <v>5</v>
      </c>
      <c r="F27" s="641"/>
      <c r="G27" s="664"/>
    </row>
    <row r="28" spans="1:7" ht="20.100000000000001" customHeight="1" x14ac:dyDescent="0.25">
      <c r="A28" s="111"/>
      <c r="B28" s="100" t="s">
        <v>21</v>
      </c>
      <c r="C28" s="102" t="s">
        <v>38</v>
      </c>
      <c r="D28" s="289"/>
      <c r="E28" s="289">
        <v>5</v>
      </c>
      <c r="F28" s="642"/>
      <c r="G28" s="664"/>
    </row>
    <row r="29" spans="1:7" ht="20.100000000000001" customHeight="1" thickBot="1" x14ac:dyDescent="0.3">
      <c r="A29" s="117"/>
      <c r="B29" s="105" t="s">
        <v>21</v>
      </c>
      <c r="C29" s="106" t="s">
        <v>54</v>
      </c>
      <c r="D29" s="290">
        <v>15</v>
      </c>
      <c r="E29" s="290"/>
      <c r="F29" s="643">
        <v>15</v>
      </c>
      <c r="G29" s="670" t="s">
        <v>335</v>
      </c>
    </row>
    <row r="30" spans="1:7" ht="15.95" customHeight="1" x14ac:dyDescent="0.25">
      <c r="A30" s="1"/>
      <c r="B30" s="1857"/>
      <c r="C30" s="108"/>
      <c r="D30" s="103"/>
      <c r="E30" s="122"/>
      <c r="F30" s="292"/>
      <c r="G30" s="666"/>
    </row>
    <row r="31" spans="1:7" ht="15.95" customHeight="1" x14ac:dyDescent="0.25">
      <c r="A31" s="1"/>
      <c r="B31" s="1857"/>
      <c r="C31" s="108"/>
      <c r="D31" s="103"/>
      <c r="E31" s="122"/>
      <c r="F31" s="292"/>
      <c r="G31" s="666"/>
    </row>
    <row r="32" spans="1:7" ht="15.95" customHeight="1" thickBot="1" x14ac:dyDescent="0.3">
      <c r="A32" s="119" t="s">
        <v>319</v>
      </c>
      <c r="B32" s="120"/>
      <c r="C32" s="16"/>
      <c r="D32" s="121"/>
      <c r="E32" s="8"/>
      <c r="F32" s="8"/>
      <c r="G32" s="665"/>
    </row>
    <row r="33" spans="1:7" ht="15.95" customHeight="1" x14ac:dyDescent="0.25">
      <c r="A33" s="294" t="s">
        <v>18</v>
      </c>
      <c r="B33" s="295" t="s">
        <v>80</v>
      </c>
      <c r="C33" s="296" t="s">
        <v>19</v>
      </c>
      <c r="D33" s="297" t="s">
        <v>186</v>
      </c>
      <c r="E33" s="297" t="s">
        <v>104</v>
      </c>
      <c r="F33" s="652" t="s">
        <v>105</v>
      </c>
      <c r="G33" s="664"/>
    </row>
    <row r="34" spans="1:7" ht="20.100000000000001" customHeight="1" x14ac:dyDescent="0.25">
      <c r="A34" s="111" t="s">
        <v>39</v>
      </c>
      <c r="B34" s="100" t="s">
        <v>22</v>
      </c>
      <c r="C34" s="116" t="s">
        <v>40</v>
      </c>
      <c r="D34" s="756"/>
      <c r="E34" s="756"/>
      <c r="F34" s="642"/>
      <c r="G34" s="2784" t="s">
        <v>337</v>
      </c>
    </row>
    <row r="35" spans="1:7" ht="20.100000000000001" customHeight="1" x14ac:dyDescent="0.25">
      <c r="A35" s="111"/>
      <c r="B35" s="100" t="s">
        <v>55</v>
      </c>
      <c r="C35" s="116" t="s">
        <v>40</v>
      </c>
      <c r="D35" s="756"/>
      <c r="E35" s="756">
        <v>300</v>
      </c>
      <c r="F35" s="642"/>
      <c r="G35" s="2784"/>
    </row>
    <row r="36" spans="1:7" ht="20.100000000000001" customHeight="1" x14ac:dyDescent="0.25">
      <c r="A36" s="111"/>
      <c r="B36" s="100" t="s">
        <v>21</v>
      </c>
      <c r="C36" s="116" t="s">
        <v>41</v>
      </c>
      <c r="D36" s="756"/>
      <c r="E36" s="756"/>
      <c r="F36" s="642">
        <v>100</v>
      </c>
      <c r="G36" s="668" t="s">
        <v>931</v>
      </c>
    </row>
    <row r="37" spans="1:7" ht="20.100000000000001" customHeight="1" thickBot="1" x14ac:dyDescent="0.3">
      <c r="A37" s="117"/>
      <c r="B37" s="105" t="s">
        <v>42</v>
      </c>
      <c r="C37" s="1881" t="s">
        <v>930</v>
      </c>
      <c r="D37" s="780"/>
      <c r="E37" s="780"/>
      <c r="F37" s="643">
        <v>300</v>
      </c>
      <c r="G37" s="668" t="s">
        <v>339</v>
      </c>
    </row>
    <row r="38" spans="1:7" ht="20.100000000000001" customHeight="1" x14ac:dyDescent="0.25">
      <c r="A38" s="169" t="s">
        <v>44</v>
      </c>
      <c r="B38" s="170" t="s">
        <v>0</v>
      </c>
      <c r="C38" s="624" t="s">
        <v>326</v>
      </c>
      <c r="D38" s="1880"/>
      <c r="E38" s="288">
        <v>150</v>
      </c>
      <c r="F38" s="656"/>
      <c r="G38" s="664" t="s">
        <v>329</v>
      </c>
    </row>
    <row r="39" spans="1:7" ht="20.100000000000001" customHeight="1" x14ac:dyDescent="0.25">
      <c r="A39" s="111"/>
      <c r="B39" s="100" t="s">
        <v>1</v>
      </c>
      <c r="C39" s="116" t="s">
        <v>326</v>
      </c>
      <c r="D39" s="756"/>
      <c r="E39" s="289">
        <v>100</v>
      </c>
      <c r="F39" s="653"/>
      <c r="G39" s="666" t="s">
        <v>330</v>
      </c>
    </row>
    <row r="40" spans="1:7" ht="20.100000000000001" customHeight="1" thickBot="1" x14ac:dyDescent="0.3">
      <c r="A40" s="112"/>
      <c r="B40" s="113"/>
      <c r="C40" s="114"/>
      <c r="D40" s="780"/>
      <c r="E40" s="291"/>
      <c r="F40" s="654"/>
      <c r="G40" s="664"/>
    </row>
    <row r="41" spans="1:7" ht="15.95" customHeight="1" x14ac:dyDescent="0.25">
      <c r="A41" s="107"/>
      <c r="B41" s="108"/>
      <c r="C41" s="1856"/>
      <c r="D41" s="103"/>
      <c r="E41" s="122"/>
      <c r="F41" s="292"/>
    </row>
    <row r="42" spans="1:7" ht="15.95" customHeight="1" x14ac:dyDescent="0.25">
      <c r="A42" s="107"/>
      <c r="B42" s="108"/>
      <c r="C42" s="1856"/>
      <c r="D42" s="103"/>
      <c r="E42" s="103"/>
      <c r="F42" s="103"/>
      <c r="G42" s="123"/>
    </row>
    <row r="43" spans="1:7" x14ac:dyDescent="0.25">
      <c r="A43" s="107"/>
      <c r="B43" s="108"/>
      <c r="C43" s="1856"/>
      <c r="D43" s="110"/>
      <c r="E43" s="110"/>
      <c r="F43" s="110"/>
    </row>
    <row r="45" spans="1:7" x14ac:dyDescent="0.25">
      <c r="A45" s="107"/>
      <c r="B45" s="108"/>
      <c r="C45" s="1856"/>
      <c r="D45" s="103"/>
      <c r="E45" s="103"/>
      <c r="F45" s="103"/>
      <c r="G45" s="204"/>
    </row>
  </sheetData>
  <mergeCells count="1">
    <mergeCell ref="G34:G35"/>
  </mergeCells>
  <pageMargins left="0.25" right="0.25" top="0.25" bottom="0.25" header="0.25" footer="0.2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35ED-ED56-41AB-A272-C71BD03050F9}">
  <dimension ref="A1:K72"/>
  <sheetViews>
    <sheetView zoomScaleNormal="100" workbookViewId="0">
      <selection activeCell="F10" sqref="F10"/>
    </sheetView>
  </sheetViews>
  <sheetFormatPr defaultRowHeight="15" x14ac:dyDescent="0.25"/>
  <cols>
    <col min="1" max="1" width="14.7109375" style="1950" customWidth="1"/>
    <col min="2" max="2" width="9.7109375" style="1950" customWidth="1"/>
    <col min="3" max="3" width="22.7109375" style="1950" customWidth="1"/>
    <col min="4" max="6" width="7.7109375" style="1950" customWidth="1"/>
    <col min="7" max="8" width="8.7109375" style="1950" customWidth="1"/>
    <col min="9" max="9" width="3.7109375" style="1950" customWidth="1"/>
    <col min="10" max="16384" width="9.140625" style="1950"/>
  </cols>
  <sheetData>
    <row r="1" spans="1:10" ht="19.5" customHeight="1" x14ac:dyDescent="0.25">
      <c r="A1" s="1978"/>
      <c r="B1" s="1978"/>
      <c r="C1" s="1978"/>
      <c r="D1" s="1978"/>
      <c r="E1" s="1978"/>
      <c r="F1" s="1978"/>
      <c r="G1" s="1978"/>
      <c r="H1" s="1978"/>
      <c r="I1" s="1978"/>
      <c r="J1" s="1978"/>
    </row>
    <row r="2" spans="1:10" ht="15.95" customHeight="1" x14ac:dyDescent="0.25">
      <c r="A2" s="2483" t="s">
        <v>997</v>
      </c>
      <c r="B2" s="2483"/>
      <c r="C2" s="2483"/>
      <c r="D2" s="2483"/>
      <c r="E2" s="2483"/>
      <c r="F2" s="2483"/>
      <c r="G2" s="2483"/>
      <c r="H2" s="2483"/>
      <c r="I2" s="1978"/>
      <c r="J2" s="1978"/>
    </row>
    <row r="3" spans="1:10" ht="15.95" customHeight="1" x14ac:dyDescent="0.4">
      <c r="A3" s="1980"/>
      <c r="B3" s="14"/>
      <c r="D3" s="8"/>
      <c r="E3" s="277"/>
      <c r="F3" s="277"/>
      <c r="G3" s="277"/>
      <c r="H3" s="1978"/>
      <c r="I3" s="1978"/>
      <c r="J3" s="1978"/>
    </row>
    <row r="4" spans="1:10" ht="15.95" customHeight="1" x14ac:dyDescent="0.25">
      <c r="A4" s="380" t="s">
        <v>320</v>
      </c>
      <c r="B4" s="882"/>
      <c r="C4" s="883"/>
      <c r="D4" s="8"/>
      <c r="E4" s="8"/>
      <c r="F4" s="8"/>
      <c r="G4" s="8"/>
      <c r="H4" s="1978"/>
      <c r="I4" s="1978"/>
      <c r="J4" s="1978"/>
    </row>
    <row r="5" spans="1:10" ht="45" customHeight="1" x14ac:dyDescent="0.25">
      <c r="A5" s="119"/>
      <c r="B5" s="2482" t="s">
        <v>417</v>
      </c>
      <c r="C5" s="2484"/>
      <c r="D5" s="2484"/>
      <c r="E5" s="2484"/>
      <c r="F5" s="2484"/>
      <c r="G5" s="2484"/>
      <c r="H5" s="2484"/>
      <c r="I5" s="1978"/>
      <c r="J5" s="1978"/>
    </row>
    <row r="6" spans="1:10" ht="20.100000000000001" customHeight="1" thickBot="1" x14ac:dyDescent="0.3">
      <c r="A6" s="119" t="s">
        <v>420</v>
      </c>
      <c r="B6" s="1978"/>
      <c r="C6" s="1979"/>
      <c r="D6" s="1979"/>
      <c r="E6" s="1979"/>
      <c r="F6" s="1979"/>
      <c r="G6" s="1979"/>
      <c r="H6" s="1979"/>
      <c r="I6" s="1978"/>
      <c r="J6" s="1978"/>
    </row>
    <row r="7" spans="1:10" ht="20.100000000000001" customHeight="1" thickBot="1" x14ac:dyDescent="0.3">
      <c r="A7" s="278" t="s">
        <v>182</v>
      </c>
      <c r="B7" s="279" t="s">
        <v>80</v>
      </c>
      <c r="C7" s="280" t="s">
        <v>19</v>
      </c>
      <c r="D7" s="877"/>
      <c r="E7" s="282" t="s">
        <v>403</v>
      </c>
      <c r="F7" s="639"/>
      <c r="G7" s="711" t="s">
        <v>981</v>
      </c>
      <c r="H7" s="710"/>
      <c r="I7" s="1978"/>
      <c r="J7" s="1978"/>
    </row>
    <row r="8" spans="1:10" ht="20.100000000000001" customHeight="1" thickBot="1" x14ac:dyDescent="0.3">
      <c r="A8" s="283" t="s">
        <v>185</v>
      </c>
      <c r="B8" s="658" t="s">
        <v>324</v>
      </c>
      <c r="C8" s="284"/>
      <c r="D8" s="767" t="s">
        <v>103</v>
      </c>
      <c r="E8" s="753" t="s">
        <v>104</v>
      </c>
      <c r="F8" s="754" t="s">
        <v>105</v>
      </c>
      <c r="G8" s="755" t="s">
        <v>245</v>
      </c>
      <c r="H8" s="755" t="s">
        <v>366</v>
      </c>
      <c r="I8" s="1978"/>
      <c r="J8" s="1978"/>
    </row>
    <row r="9" spans="1:10" ht="20.100000000000001" customHeight="1" x14ac:dyDescent="0.25">
      <c r="A9" s="169" t="s">
        <v>20</v>
      </c>
      <c r="B9" s="170" t="s">
        <v>21</v>
      </c>
      <c r="C9" s="838" t="s">
        <v>321</v>
      </c>
      <c r="D9" s="852">
        <v>10</v>
      </c>
      <c r="E9" s="726"/>
      <c r="F9" s="727"/>
      <c r="G9" s="728">
        <f t="shared" ref="G9:G36" si="0">(D9*12)+(E9*4)+(F9*1)</f>
        <v>120</v>
      </c>
      <c r="H9" s="908">
        <f t="shared" ref="H9:H14" si="1">D9*3</f>
        <v>30</v>
      </c>
      <c r="I9" s="1978"/>
      <c r="J9" s="1978"/>
    </row>
    <row r="10" spans="1:10" ht="20.100000000000001" customHeight="1" x14ac:dyDescent="0.25">
      <c r="A10" s="111"/>
      <c r="B10" s="100" t="s">
        <v>51</v>
      </c>
      <c r="C10" s="839" t="s">
        <v>321</v>
      </c>
      <c r="D10" s="853">
        <v>10</v>
      </c>
      <c r="E10" s="730"/>
      <c r="F10" s="731"/>
      <c r="G10" s="728">
        <f t="shared" si="0"/>
        <v>120</v>
      </c>
      <c r="H10" s="937">
        <f t="shared" si="1"/>
        <v>30</v>
      </c>
      <c r="I10" s="1978"/>
      <c r="J10" s="1978"/>
    </row>
    <row r="11" spans="1:10" ht="20.100000000000001" customHeight="1" x14ac:dyDescent="0.25">
      <c r="A11" s="111"/>
      <c r="B11" s="100" t="s">
        <v>0</v>
      </c>
      <c r="C11" s="839" t="s">
        <v>321</v>
      </c>
      <c r="D11" s="853">
        <v>10</v>
      </c>
      <c r="E11" s="730"/>
      <c r="F11" s="731"/>
      <c r="G11" s="728">
        <f t="shared" si="0"/>
        <v>120</v>
      </c>
      <c r="H11" s="937">
        <f t="shared" si="1"/>
        <v>30</v>
      </c>
      <c r="I11" s="1978"/>
      <c r="J11" s="1978"/>
    </row>
    <row r="12" spans="1:10" ht="20.100000000000001" customHeight="1" x14ac:dyDescent="0.25">
      <c r="A12" s="111"/>
      <c r="B12" s="100" t="s">
        <v>24</v>
      </c>
      <c r="C12" s="839" t="s">
        <v>321</v>
      </c>
      <c r="D12" s="853">
        <v>10</v>
      </c>
      <c r="E12" s="730"/>
      <c r="F12" s="731"/>
      <c r="G12" s="728">
        <f t="shared" si="0"/>
        <v>120</v>
      </c>
      <c r="H12" s="937">
        <f t="shared" si="1"/>
        <v>30</v>
      </c>
      <c r="I12" s="1978"/>
      <c r="J12" s="1978"/>
    </row>
    <row r="13" spans="1:10" ht="20.100000000000001" customHeight="1" x14ac:dyDescent="0.25">
      <c r="A13" s="111"/>
      <c r="B13" s="101" t="s">
        <v>1</v>
      </c>
      <c r="C13" s="839" t="s">
        <v>321</v>
      </c>
      <c r="D13" s="853">
        <v>5</v>
      </c>
      <c r="E13" s="730"/>
      <c r="F13" s="731"/>
      <c r="G13" s="728">
        <f t="shared" si="0"/>
        <v>60</v>
      </c>
      <c r="H13" s="937">
        <f t="shared" si="1"/>
        <v>15</v>
      </c>
      <c r="I13" s="1978"/>
      <c r="J13" s="1978"/>
    </row>
    <row r="14" spans="1:10" ht="20.100000000000001" customHeight="1" x14ac:dyDescent="0.25">
      <c r="A14" s="111"/>
      <c r="B14" s="101" t="s">
        <v>22</v>
      </c>
      <c r="C14" s="839" t="s">
        <v>321</v>
      </c>
      <c r="D14" s="853">
        <v>10</v>
      </c>
      <c r="E14" s="730"/>
      <c r="F14" s="731"/>
      <c r="G14" s="728">
        <f t="shared" si="0"/>
        <v>120</v>
      </c>
      <c r="H14" s="937">
        <f t="shared" si="1"/>
        <v>30</v>
      </c>
      <c r="I14" s="1978"/>
      <c r="J14" s="1978"/>
    </row>
    <row r="15" spans="1:10" ht="20.100000000000001" customHeight="1" thickBot="1" x14ac:dyDescent="0.3">
      <c r="A15" s="117"/>
      <c r="B15" s="105" t="s">
        <v>22</v>
      </c>
      <c r="C15" s="840" t="s">
        <v>25</v>
      </c>
      <c r="D15" s="854">
        <v>10</v>
      </c>
      <c r="E15" s="732"/>
      <c r="F15" s="733"/>
      <c r="G15" s="728">
        <f t="shared" si="0"/>
        <v>120</v>
      </c>
      <c r="H15" s="928">
        <v>30</v>
      </c>
      <c r="I15" s="1978"/>
      <c r="J15" s="1978"/>
    </row>
    <row r="16" spans="1:10" ht="20.100000000000001" customHeight="1" x14ac:dyDescent="0.25">
      <c r="A16" s="660" t="s">
        <v>26</v>
      </c>
      <c r="B16" s="623" t="s">
        <v>1</v>
      </c>
      <c r="C16" s="889" t="s">
        <v>27</v>
      </c>
      <c r="D16" s="852">
        <v>34</v>
      </c>
      <c r="E16" s="726"/>
      <c r="F16" s="727"/>
      <c r="G16" s="728">
        <f t="shared" si="0"/>
        <v>408</v>
      </c>
      <c r="H16" s="908">
        <v>100</v>
      </c>
      <c r="I16" s="1978"/>
      <c r="J16" s="1978"/>
    </row>
    <row r="17" spans="1:10" ht="20.100000000000001" customHeight="1" x14ac:dyDescent="0.25">
      <c r="A17" s="111"/>
      <c r="B17" s="100" t="s">
        <v>21</v>
      </c>
      <c r="C17" s="839" t="s">
        <v>28</v>
      </c>
      <c r="D17" s="853"/>
      <c r="E17" s="730"/>
      <c r="F17" s="731">
        <v>106</v>
      </c>
      <c r="G17" s="728">
        <f t="shared" si="0"/>
        <v>106</v>
      </c>
      <c r="H17" s="937">
        <v>106</v>
      </c>
      <c r="I17" s="1978"/>
      <c r="J17" s="1978"/>
    </row>
    <row r="18" spans="1:10" ht="20.100000000000001" customHeight="1" x14ac:dyDescent="0.25">
      <c r="A18" s="111"/>
      <c r="B18" s="100" t="s">
        <v>21</v>
      </c>
      <c r="C18" s="839" t="s">
        <v>53</v>
      </c>
      <c r="D18" s="853"/>
      <c r="E18" s="730">
        <v>3</v>
      </c>
      <c r="F18" s="731"/>
      <c r="G18" s="728">
        <f t="shared" si="0"/>
        <v>12</v>
      </c>
      <c r="H18" s="937">
        <v>3</v>
      </c>
      <c r="I18" s="1978"/>
      <c r="J18" s="1978"/>
    </row>
    <row r="19" spans="1:10" ht="20.100000000000001" customHeight="1" x14ac:dyDescent="0.25">
      <c r="A19" s="111"/>
      <c r="B19" s="100" t="s">
        <v>1</v>
      </c>
      <c r="C19" s="839" t="s">
        <v>53</v>
      </c>
      <c r="D19" s="853"/>
      <c r="E19" s="730">
        <v>15</v>
      </c>
      <c r="F19" s="731"/>
      <c r="G19" s="728">
        <f t="shared" si="0"/>
        <v>60</v>
      </c>
      <c r="H19" s="937">
        <v>15</v>
      </c>
      <c r="I19" s="1978"/>
      <c r="J19" s="1978"/>
    </row>
    <row r="20" spans="1:10" ht="20.100000000000001" customHeight="1" x14ac:dyDescent="0.25">
      <c r="A20" s="111"/>
      <c r="B20" s="100" t="s">
        <v>23</v>
      </c>
      <c r="C20" s="839" t="s">
        <v>29</v>
      </c>
      <c r="D20" s="853">
        <v>12</v>
      </c>
      <c r="E20" s="730"/>
      <c r="F20" s="731"/>
      <c r="G20" s="728">
        <f t="shared" si="0"/>
        <v>144</v>
      </c>
      <c r="H20" s="937">
        <f>D20*3</f>
        <v>36</v>
      </c>
      <c r="I20" s="1978"/>
      <c r="J20" s="1978"/>
    </row>
    <row r="21" spans="1:10" ht="20.100000000000001" customHeight="1" x14ac:dyDescent="0.25">
      <c r="A21" s="111"/>
      <c r="B21" s="100" t="s">
        <v>23</v>
      </c>
      <c r="C21" s="839" t="s">
        <v>30</v>
      </c>
      <c r="D21" s="853"/>
      <c r="E21" s="730"/>
      <c r="F21" s="731">
        <v>18</v>
      </c>
      <c r="G21" s="728">
        <f t="shared" si="0"/>
        <v>18</v>
      </c>
      <c r="H21" s="937">
        <v>18</v>
      </c>
      <c r="I21" s="1978"/>
      <c r="J21" s="1978"/>
    </row>
    <row r="22" spans="1:10" ht="20.100000000000001" customHeight="1" x14ac:dyDescent="0.25">
      <c r="A22" s="111"/>
      <c r="B22" s="100" t="s">
        <v>23</v>
      </c>
      <c r="C22" s="839" t="s">
        <v>372</v>
      </c>
      <c r="D22" s="853">
        <v>15.9</v>
      </c>
      <c r="E22" s="730"/>
      <c r="F22" s="731"/>
      <c r="G22" s="728">
        <f t="shared" si="0"/>
        <v>190.8</v>
      </c>
      <c r="H22" s="937">
        <v>45</v>
      </c>
      <c r="I22" s="1978"/>
      <c r="J22" s="1978"/>
    </row>
    <row r="23" spans="1:10" ht="20.100000000000001" customHeight="1" x14ac:dyDescent="0.25">
      <c r="A23" s="111"/>
      <c r="B23" s="100" t="s">
        <v>23</v>
      </c>
      <c r="C23" s="839" t="s">
        <v>439</v>
      </c>
      <c r="D23" s="853"/>
      <c r="E23" s="730"/>
      <c r="F23" s="731">
        <v>25</v>
      </c>
      <c r="G23" s="728">
        <f t="shared" si="0"/>
        <v>25</v>
      </c>
      <c r="H23" s="928">
        <v>25</v>
      </c>
      <c r="I23" s="1978"/>
      <c r="J23" s="1978"/>
    </row>
    <row r="24" spans="1:10" ht="20.100000000000001" customHeight="1" thickBot="1" x14ac:dyDescent="0.3">
      <c r="A24" s="117"/>
      <c r="B24" s="105" t="s">
        <v>23</v>
      </c>
      <c r="C24" s="840" t="s">
        <v>373</v>
      </c>
      <c r="D24" s="854">
        <v>26.5</v>
      </c>
      <c r="E24" s="732"/>
      <c r="F24" s="733"/>
      <c r="G24" s="734">
        <f t="shared" si="0"/>
        <v>318</v>
      </c>
      <c r="H24" s="884">
        <v>75</v>
      </c>
      <c r="I24" s="1978"/>
      <c r="J24" s="1978"/>
    </row>
    <row r="25" spans="1:10" ht="20.100000000000001" customHeight="1" x14ac:dyDescent="0.25">
      <c r="A25" s="169" t="s">
        <v>31</v>
      </c>
      <c r="B25" s="170" t="s">
        <v>21</v>
      </c>
      <c r="C25" s="838" t="s">
        <v>32</v>
      </c>
      <c r="D25" s="852"/>
      <c r="E25" s="726">
        <v>50</v>
      </c>
      <c r="F25" s="727"/>
      <c r="G25" s="728">
        <f t="shared" si="0"/>
        <v>200</v>
      </c>
      <c r="H25" s="928">
        <v>50</v>
      </c>
      <c r="I25" s="1978"/>
      <c r="J25" s="1978"/>
    </row>
    <row r="26" spans="1:10" ht="20.100000000000001" customHeight="1" x14ac:dyDescent="0.25">
      <c r="A26" s="111"/>
      <c r="B26" s="100" t="s">
        <v>21</v>
      </c>
      <c r="C26" s="839" t="s">
        <v>33</v>
      </c>
      <c r="D26" s="853"/>
      <c r="E26" s="730">
        <v>6</v>
      </c>
      <c r="F26" s="731"/>
      <c r="G26" s="728">
        <f t="shared" si="0"/>
        <v>24</v>
      </c>
      <c r="H26" s="937">
        <v>6</v>
      </c>
      <c r="I26" s="1978"/>
      <c r="J26" s="1978"/>
    </row>
    <row r="27" spans="1:10" ht="20.100000000000001" customHeight="1" x14ac:dyDescent="0.25">
      <c r="A27" s="687"/>
      <c r="B27" s="620" t="s">
        <v>370</v>
      </c>
      <c r="C27" s="850" t="s">
        <v>371</v>
      </c>
      <c r="D27" s="861"/>
      <c r="E27" s="739">
        <v>2.5</v>
      </c>
      <c r="F27" s="740"/>
      <c r="G27" s="728">
        <f t="shared" si="0"/>
        <v>10</v>
      </c>
      <c r="H27" s="938">
        <v>4</v>
      </c>
      <c r="I27" s="1978"/>
      <c r="J27" s="1978"/>
    </row>
    <row r="28" spans="1:10" ht="20.100000000000001" customHeight="1" x14ac:dyDescent="0.25">
      <c r="A28" s="687"/>
      <c r="B28" s="620" t="s">
        <v>352</v>
      </c>
      <c r="C28" s="850" t="s">
        <v>371</v>
      </c>
      <c r="D28" s="861"/>
      <c r="E28" s="739">
        <v>2.5</v>
      </c>
      <c r="F28" s="740"/>
      <c r="G28" s="728">
        <f t="shared" si="0"/>
        <v>10</v>
      </c>
      <c r="H28" s="938">
        <v>4</v>
      </c>
      <c r="I28" s="1978"/>
      <c r="J28" s="1978"/>
    </row>
    <row r="29" spans="1:10" ht="20.100000000000001" customHeight="1" x14ac:dyDescent="0.25">
      <c r="A29" s="687"/>
      <c r="B29" s="620" t="s">
        <v>374</v>
      </c>
      <c r="C29" s="850" t="s">
        <v>371</v>
      </c>
      <c r="D29" s="861"/>
      <c r="E29" s="739">
        <v>2.5</v>
      </c>
      <c r="F29" s="740"/>
      <c r="G29" s="728">
        <f t="shared" si="0"/>
        <v>10</v>
      </c>
      <c r="H29" s="938">
        <v>4</v>
      </c>
      <c r="I29" s="1978"/>
      <c r="J29" s="1978"/>
    </row>
    <row r="30" spans="1:10" ht="20.100000000000001" customHeight="1" thickBot="1" x14ac:dyDescent="0.3">
      <c r="A30" s="117"/>
      <c r="B30" s="105" t="s">
        <v>21</v>
      </c>
      <c r="C30" s="840" t="s">
        <v>34</v>
      </c>
      <c r="D30" s="854"/>
      <c r="E30" s="732">
        <v>15</v>
      </c>
      <c r="F30" s="733"/>
      <c r="G30" s="734">
        <f t="shared" si="0"/>
        <v>60</v>
      </c>
      <c r="H30" s="884">
        <v>15</v>
      </c>
      <c r="I30" s="1978"/>
      <c r="J30" s="1978"/>
    </row>
    <row r="31" spans="1:10" ht="20.100000000000001" customHeight="1" x14ac:dyDescent="0.25">
      <c r="A31" s="169" t="s">
        <v>328</v>
      </c>
      <c r="B31" s="170" t="s">
        <v>1</v>
      </c>
      <c r="C31" s="838" t="s">
        <v>35</v>
      </c>
      <c r="D31" s="852"/>
      <c r="E31" s="726">
        <v>150</v>
      </c>
      <c r="F31" s="727"/>
      <c r="G31" s="728">
        <f t="shared" si="0"/>
        <v>600</v>
      </c>
      <c r="H31" s="908">
        <v>150</v>
      </c>
      <c r="I31" s="1978"/>
      <c r="J31" s="1978"/>
    </row>
    <row r="32" spans="1:10" ht="20.100000000000001" customHeight="1" x14ac:dyDescent="0.25">
      <c r="A32" s="1977"/>
      <c r="B32" s="100" t="s">
        <v>1</v>
      </c>
      <c r="C32" s="890" t="s">
        <v>367</v>
      </c>
      <c r="D32" s="853"/>
      <c r="E32" s="730">
        <v>15</v>
      </c>
      <c r="F32" s="730"/>
      <c r="G32" s="728">
        <f t="shared" si="0"/>
        <v>60</v>
      </c>
      <c r="H32" s="937">
        <v>15</v>
      </c>
      <c r="I32" s="1978"/>
      <c r="J32" s="1978"/>
    </row>
    <row r="33" spans="1:11" ht="20.100000000000001" customHeight="1" x14ac:dyDescent="0.25">
      <c r="A33" s="111"/>
      <c r="B33" s="100" t="s">
        <v>21</v>
      </c>
      <c r="C33" s="839" t="s">
        <v>369</v>
      </c>
      <c r="D33" s="853"/>
      <c r="E33" s="730"/>
      <c r="F33" s="730">
        <v>10</v>
      </c>
      <c r="G33" s="728">
        <f t="shared" si="0"/>
        <v>10</v>
      </c>
      <c r="H33" s="937">
        <v>10</v>
      </c>
      <c r="I33" s="1978"/>
      <c r="J33" s="1978"/>
    </row>
    <row r="34" spans="1:11" ht="20.100000000000001" customHeight="1" thickBot="1" x14ac:dyDescent="0.3">
      <c r="A34" s="117"/>
      <c r="B34" s="105" t="s">
        <v>21</v>
      </c>
      <c r="C34" s="939" t="s">
        <v>368</v>
      </c>
      <c r="D34" s="854"/>
      <c r="E34" s="732"/>
      <c r="F34" s="732">
        <v>10</v>
      </c>
      <c r="G34" s="734">
        <f t="shared" si="0"/>
        <v>10</v>
      </c>
      <c r="H34" s="884">
        <v>10</v>
      </c>
      <c r="I34" s="1978"/>
      <c r="J34" s="1978"/>
    </row>
    <row r="35" spans="1:11" ht="15.95" customHeight="1" x14ac:dyDescent="0.25">
      <c r="A35" s="169" t="s">
        <v>36</v>
      </c>
      <c r="B35" s="170" t="s">
        <v>21</v>
      </c>
      <c r="C35" s="838" t="s">
        <v>375</v>
      </c>
      <c r="D35" s="852"/>
      <c r="E35" s="726">
        <v>4</v>
      </c>
      <c r="F35" s="727"/>
      <c r="G35" s="728">
        <f t="shared" si="0"/>
        <v>16</v>
      </c>
      <c r="H35" s="928">
        <v>4</v>
      </c>
      <c r="I35" s="1978"/>
      <c r="J35" s="1978"/>
    </row>
    <row r="36" spans="1:11" ht="15.95" customHeight="1" thickBot="1" x14ac:dyDescent="0.3">
      <c r="A36" s="111"/>
      <c r="B36" s="620" t="s">
        <v>21</v>
      </c>
      <c r="C36" s="850" t="s">
        <v>54</v>
      </c>
      <c r="D36" s="861">
        <v>15</v>
      </c>
      <c r="E36" s="730"/>
      <c r="F36" s="731"/>
      <c r="G36" s="728">
        <f t="shared" si="0"/>
        <v>180</v>
      </c>
      <c r="H36" s="928">
        <f>D36*3</f>
        <v>45</v>
      </c>
      <c r="I36" s="1978"/>
      <c r="J36" s="1978"/>
    </row>
    <row r="37" spans="1:11" ht="15.95" customHeight="1" thickBot="1" x14ac:dyDescent="0.3">
      <c r="A37" s="687"/>
      <c r="B37" s="620"/>
      <c r="C37" s="850"/>
      <c r="D37" s="861"/>
      <c r="E37" s="739"/>
      <c r="F37" s="740"/>
      <c r="G37" s="728"/>
      <c r="H37" s="884"/>
      <c r="I37" s="1978"/>
      <c r="J37" s="1978"/>
      <c r="K37" s="693">
        <f>SUM(K8:K36)</f>
        <v>0</v>
      </c>
    </row>
    <row r="38" spans="1:11" ht="15.95" customHeight="1" thickBot="1" x14ac:dyDescent="0.3">
      <c r="A38" s="690" t="s">
        <v>358</v>
      </c>
      <c r="B38" s="691"/>
      <c r="C38" s="878"/>
      <c r="D38" s="693">
        <f>SUM(D9:D37)</f>
        <v>168.4</v>
      </c>
      <c r="E38" s="693">
        <f>SUM(E9:E37)</f>
        <v>265.5</v>
      </c>
      <c r="F38" s="693">
        <f>SUM(F9:F37)</f>
        <v>169</v>
      </c>
      <c r="G38" s="693">
        <f>SUM(G9:G37)</f>
        <v>3251.8</v>
      </c>
      <c r="H38" s="693">
        <f>SUM(H9:H37)</f>
        <v>935</v>
      </c>
      <c r="I38" s="895" t="s">
        <v>424</v>
      </c>
      <c r="J38" s="1978"/>
    </row>
    <row r="39" spans="1:11" ht="15.95" customHeight="1" x14ac:dyDescent="0.25">
      <c r="A39" s="885" t="s">
        <v>419</v>
      </c>
      <c r="B39" s="886"/>
      <c r="C39" s="837"/>
      <c r="D39" s="709"/>
      <c r="E39" s="709"/>
      <c r="F39" s="709"/>
      <c r="G39" s="709"/>
      <c r="H39" s="709"/>
      <c r="I39" s="1978"/>
      <c r="J39" s="1978"/>
    </row>
    <row r="40" spans="1:11" ht="60" customHeight="1" x14ac:dyDescent="0.25">
      <c r="A40" s="887" t="s">
        <v>424</v>
      </c>
      <c r="B40" s="2482" t="s">
        <v>440</v>
      </c>
      <c r="C40" s="2482"/>
      <c r="D40" s="2482"/>
      <c r="E40" s="2482"/>
      <c r="F40" s="2482"/>
      <c r="G40" s="2482"/>
      <c r="H40" s="2482"/>
      <c r="I40" s="2482"/>
      <c r="J40" s="1978"/>
    </row>
    <row r="41" spans="1:11" ht="20.100000000000001" customHeight="1" x14ac:dyDescent="0.25">
      <c r="A41" s="1"/>
      <c r="B41" s="1964"/>
      <c r="C41" s="108"/>
      <c r="D41" s="103"/>
      <c r="E41" s="122"/>
      <c r="F41" s="292"/>
      <c r="G41" s="716"/>
      <c r="H41" s="292"/>
      <c r="I41" s="1978"/>
      <c r="J41" s="1978"/>
    </row>
    <row r="42" spans="1:11" ht="20.100000000000001" customHeight="1" x14ac:dyDescent="0.25">
      <c r="A42" s="1"/>
      <c r="B42" s="1964"/>
      <c r="C42" s="108"/>
      <c r="D42" s="103"/>
      <c r="E42" s="122"/>
      <c r="F42" s="292"/>
      <c r="G42" s="716"/>
      <c r="H42" s="292"/>
      <c r="I42" s="1978"/>
      <c r="J42" s="1978"/>
    </row>
    <row r="43" spans="1:11" ht="20.100000000000001" customHeight="1" x14ac:dyDescent="0.25">
      <c r="A43" s="119" t="s">
        <v>319</v>
      </c>
      <c r="B43" s="120"/>
      <c r="C43" s="16"/>
      <c r="D43" s="121"/>
      <c r="E43" s="8"/>
      <c r="F43" s="8"/>
      <c r="G43" s="717"/>
      <c r="H43" s="8"/>
      <c r="I43" s="1978"/>
      <c r="J43" s="1978"/>
    </row>
    <row r="44" spans="1:11" ht="60" customHeight="1" x14ac:dyDescent="0.25">
      <c r="A44" s="119"/>
      <c r="B44" s="2482" t="s">
        <v>418</v>
      </c>
      <c r="C44" s="2485"/>
      <c r="D44" s="2485"/>
      <c r="E44" s="2485"/>
      <c r="F44" s="2485"/>
      <c r="G44" s="2485"/>
      <c r="H44" s="2485"/>
      <c r="I44" s="1978"/>
      <c r="J44" s="1978"/>
    </row>
    <row r="45" spans="1:11" ht="20.100000000000001" customHeight="1" thickBot="1" x14ac:dyDescent="0.3">
      <c r="A45" s="119" t="s">
        <v>421</v>
      </c>
      <c r="B45" s="120"/>
      <c r="C45" s="16"/>
      <c r="D45" s="121"/>
      <c r="E45" s="8"/>
      <c r="F45" s="8"/>
      <c r="G45" s="717"/>
      <c r="H45" s="8"/>
      <c r="I45" s="1978"/>
      <c r="J45" s="1978"/>
    </row>
    <row r="46" spans="1:11" ht="15.95" customHeight="1" thickBot="1" x14ac:dyDescent="0.3">
      <c r="A46" s="294" t="s">
        <v>18</v>
      </c>
      <c r="B46" s="295" t="s">
        <v>80</v>
      </c>
      <c r="C46" s="867" t="s">
        <v>19</v>
      </c>
      <c r="D46" s="760"/>
      <c r="E46" s="761" t="s">
        <v>403</v>
      </c>
      <c r="F46" s="762"/>
      <c r="G46" s="711" t="s">
        <v>981</v>
      </c>
      <c r="H46" s="710"/>
      <c r="I46" s="1978"/>
      <c r="J46" s="1978"/>
    </row>
    <row r="47" spans="1:11" ht="15.95" customHeight="1" thickBot="1" x14ac:dyDescent="0.3">
      <c r="A47" s="749"/>
      <c r="B47" s="712"/>
      <c r="C47" s="879"/>
      <c r="D47" s="759" t="s">
        <v>103</v>
      </c>
      <c r="E47" s="753" t="s">
        <v>104</v>
      </c>
      <c r="F47" s="754" t="s">
        <v>105</v>
      </c>
      <c r="G47" s="755" t="s">
        <v>245</v>
      </c>
      <c r="H47" s="755" t="s">
        <v>366</v>
      </c>
      <c r="I47" s="1978"/>
      <c r="J47" s="1978"/>
    </row>
    <row r="48" spans="1:11" ht="20.100000000000001" customHeight="1" x14ac:dyDescent="0.25">
      <c r="A48" s="1974"/>
      <c r="B48" s="100" t="s">
        <v>22</v>
      </c>
      <c r="C48" s="839" t="s">
        <v>40</v>
      </c>
      <c r="D48" s="104"/>
      <c r="E48" s="756"/>
      <c r="F48" s="731">
        <v>0</v>
      </c>
      <c r="G48" s="728">
        <v>0</v>
      </c>
      <c r="H48" s="729">
        <v>0</v>
      </c>
      <c r="I48" s="1978"/>
      <c r="J48" s="1978"/>
    </row>
    <row r="49" spans="1:10" ht="20.100000000000001" customHeight="1" x14ac:dyDescent="0.25">
      <c r="A49" s="111"/>
      <c r="B49" s="100" t="s">
        <v>55</v>
      </c>
      <c r="C49" s="839" t="s">
        <v>40</v>
      </c>
      <c r="D49" s="104"/>
      <c r="E49" s="756">
        <v>300</v>
      </c>
      <c r="F49" s="731"/>
      <c r="G49" s="728">
        <f t="shared" ref="G49:G52" si="2">(D49*12)+(E49*4)+(F49*1)</f>
        <v>1200</v>
      </c>
      <c r="H49" s="735">
        <v>300</v>
      </c>
      <c r="I49" s="1978"/>
      <c r="J49" s="1978"/>
    </row>
    <row r="50" spans="1:10" ht="20.100000000000001" customHeight="1" x14ac:dyDescent="0.25">
      <c r="A50" s="111"/>
      <c r="B50" s="100" t="s">
        <v>21</v>
      </c>
      <c r="C50" s="839" t="s">
        <v>41</v>
      </c>
      <c r="D50" s="104"/>
      <c r="E50" s="756"/>
      <c r="F50" s="731">
        <v>100</v>
      </c>
      <c r="G50" s="728">
        <f t="shared" si="2"/>
        <v>100</v>
      </c>
      <c r="H50" s="735">
        <v>100</v>
      </c>
      <c r="I50" s="1978"/>
      <c r="J50" s="1978"/>
    </row>
    <row r="51" spans="1:10" ht="20.100000000000001" customHeight="1" x14ac:dyDescent="0.25">
      <c r="A51" s="111"/>
      <c r="B51" s="100" t="s">
        <v>42</v>
      </c>
      <c r="C51" s="839" t="s">
        <v>43</v>
      </c>
      <c r="D51" s="104"/>
      <c r="E51" s="756"/>
      <c r="F51" s="731">
        <v>300</v>
      </c>
      <c r="G51" s="728">
        <f t="shared" si="2"/>
        <v>300</v>
      </c>
      <c r="H51" s="735">
        <v>300</v>
      </c>
      <c r="I51" s="1978"/>
      <c r="J51" s="1978"/>
    </row>
    <row r="52" spans="1:10" ht="15.95" customHeight="1" thickBot="1" x14ac:dyDescent="0.3">
      <c r="A52" s="117"/>
      <c r="B52" s="105"/>
      <c r="C52" s="839"/>
      <c r="D52" s="695"/>
      <c r="E52" s="757"/>
      <c r="F52" s="740"/>
      <c r="G52" s="728">
        <f t="shared" si="2"/>
        <v>0</v>
      </c>
      <c r="H52" s="742"/>
      <c r="I52" s="1978"/>
      <c r="J52" s="1978"/>
    </row>
    <row r="53" spans="1:10" ht="15.95" customHeight="1" thickBot="1" x14ac:dyDescent="0.3">
      <c r="A53" s="703" t="s">
        <v>359</v>
      </c>
      <c r="B53" s="689"/>
      <c r="C53" s="880"/>
      <c r="D53" s="693">
        <f>SUM(D48:D52)</f>
        <v>0</v>
      </c>
      <c r="E53" s="693">
        <f>SUM(E48:E52)</f>
        <v>300</v>
      </c>
      <c r="F53" s="693">
        <f>SUM(F48:F52)</f>
        <v>400</v>
      </c>
      <c r="G53" s="693">
        <f>SUM(G48:G52)</f>
        <v>1600</v>
      </c>
      <c r="H53" s="693">
        <f>SUM(H48:H52)</f>
        <v>700</v>
      </c>
      <c r="I53" s="888" t="s">
        <v>425</v>
      </c>
      <c r="J53" s="1978"/>
    </row>
    <row r="54" spans="1:10" x14ac:dyDescent="0.25">
      <c r="A54" s="885" t="s">
        <v>419</v>
      </c>
      <c r="B54" s="886"/>
      <c r="C54" s="837"/>
      <c r="D54" s="709"/>
      <c r="E54" s="709"/>
      <c r="F54" s="709"/>
      <c r="G54" s="709"/>
      <c r="H54" s="709"/>
      <c r="I54" s="1978"/>
      <c r="J54" s="1978"/>
    </row>
    <row r="55" spans="1:10" ht="60" customHeight="1" x14ac:dyDescent="0.25">
      <c r="A55" s="887" t="s">
        <v>425</v>
      </c>
      <c r="B55" s="2482" t="s">
        <v>432</v>
      </c>
      <c r="C55" s="2482"/>
      <c r="D55" s="2482"/>
      <c r="E55" s="2482"/>
      <c r="F55" s="2482"/>
      <c r="G55" s="2482"/>
      <c r="H55" s="2482"/>
      <c r="I55" s="2482"/>
      <c r="J55" s="1978"/>
    </row>
    <row r="56" spans="1:10" ht="15.75" x14ac:dyDescent="0.25">
      <c r="A56" s="887"/>
      <c r="B56" s="1990"/>
      <c r="C56" s="1990"/>
      <c r="D56" s="1990"/>
      <c r="E56" s="1990"/>
      <c r="F56" s="1990"/>
      <c r="G56" s="1990"/>
      <c r="H56" s="1990"/>
      <c r="I56" s="1990"/>
      <c r="J56" s="1978"/>
    </row>
    <row r="57" spans="1:10" ht="16.5" thickBot="1" x14ac:dyDescent="0.3">
      <c r="A57" s="893" t="s">
        <v>422</v>
      </c>
      <c r="B57" s="697"/>
      <c r="C57" s="1983"/>
      <c r="D57" s="709"/>
      <c r="E57" s="709"/>
      <c r="F57" s="709"/>
      <c r="G57" s="709"/>
      <c r="H57" s="709"/>
      <c r="I57" s="1978"/>
      <c r="J57" s="1978"/>
    </row>
    <row r="58" spans="1:10" ht="15.75" thickBot="1" x14ac:dyDescent="0.3">
      <c r="A58" s="294" t="s">
        <v>18</v>
      </c>
      <c r="B58" s="295" t="s">
        <v>80</v>
      </c>
      <c r="C58" s="867" t="s">
        <v>19</v>
      </c>
      <c r="D58" s="760"/>
      <c r="E58" s="761" t="s">
        <v>403</v>
      </c>
      <c r="F58" s="762"/>
      <c r="G58" s="711" t="s">
        <v>981</v>
      </c>
      <c r="H58" s="710"/>
      <c r="I58" s="1978"/>
      <c r="J58" s="1978"/>
    </row>
    <row r="59" spans="1:10" ht="15.75" thickBot="1" x14ac:dyDescent="0.3">
      <c r="A59" s="758" t="s">
        <v>44</v>
      </c>
      <c r="B59" s="712"/>
      <c r="C59" s="863"/>
      <c r="D59" s="759" t="s">
        <v>103</v>
      </c>
      <c r="E59" s="753" t="s">
        <v>104</v>
      </c>
      <c r="F59" s="754" t="s">
        <v>105</v>
      </c>
      <c r="G59" s="755" t="s">
        <v>245</v>
      </c>
      <c r="H59" s="755" t="s">
        <v>366</v>
      </c>
      <c r="I59" s="1978"/>
      <c r="J59" s="1978"/>
    </row>
    <row r="60" spans="1:10" x14ac:dyDescent="0.25">
      <c r="A60" s="1974"/>
      <c r="B60" s="635" t="s">
        <v>0</v>
      </c>
      <c r="C60" s="846" t="s">
        <v>326</v>
      </c>
      <c r="D60" s="705"/>
      <c r="E60" s="743">
        <v>150</v>
      </c>
      <c r="F60" s="744"/>
      <c r="G60" s="729">
        <f>(D60*12)+(E60*4)+(F60*1)</f>
        <v>600</v>
      </c>
      <c r="H60" s="729">
        <v>150</v>
      </c>
      <c r="I60" s="1978"/>
      <c r="J60" s="1978"/>
    </row>
    <row r="61" spans="1:10" x14ac:dyDescent="0.25">
      <c r="A61" s="111"/>
      <c r="B61" s="100" t="s">
        <v>1</v>
      </c>
      <c r="C61" s="839" t="s">
        <v>326</v>
      </c>
      <c r="D61" s="104"/>
      <c r="E61" s="730">
        <v>100</v>
      </c>
      <c r="F61" s="300"/>
      <c r="G61" s="737">
        <f>(D61*12)+(E61*4)+(F61*1)</f>
        <v>400</v>
      </c>
      <c r="H61" s="735">
        <v>100</v>
      </c>
      <c r="I61" s="1978"/>
      <c r="J61" s="1978"/>
    </row>
    <row r="62" spans="1:10" ht="15.75" thickBot="1" x14ac:dyDescent="0.3">
      <c r="A62" s="687"/>
      <c r="B62" s="701"/>
      <c r="C62" s="850"/>
      <c r="D62" s="695"/>
      <c r="E62" s="740"/>
      <c r="F62" s="702"/>
      <c r="G62" s="737">
        <f>(D62*12)+(E62*4)+(F62*1)</f>
        <v>0</v>
      </c>
      <c r="H62" s="745"/>
      <c r="I62" s="1978"/>
      <c r="J62" s="1978"/>
    </row>
    <row r="63" spans="1:10" ht="16.5" thickBot="1" x14ac:dyDescent="0.3">
      <c r="A63" s="703" t="s">
        <v>360</v>
      </c>
      <c r="B63" s="689"/>
      <c r="C63" s="706"/>
      <c r="D63" s="693">
        <f>SUM(D60:D62)</f>
        <v>0</v>
      </c>
      <c r="E63" s="693">
        <f>SUM(E60:E62)</f>
        <v>250</v>
      </c>
      <c r="F63" s="693">
        <f>SUM(F60:F62)</f>
        <v>0</v>
      </c>
      <c r="G63" s="693">
        <f>SUM(G60:G62)</f>
        <v>1000</v>
      </c>
      <c r="H63" s="693">
        <f>SUM(H60:H62)</f>
        <v>250</v>
      </c>
      <c r="I63" s="892" t="s">
        <v>426</v>
      </c>
      <c r="J63" s="1978"/>
    </row>
    <row r="64" spans="1:10" x14ac:dyDescent="0.25">
      <c r="A64" s="885" t="s">
        <v>419</v>
      </c>
      <c r="B64" s="886"/>
      <c r="C64" s="837"/>
      <c r="D64" s="709"/>
      <c r="E64" s="709"/>
      <c r="F64" s="709"/>
      <c r="G64" s="709"/>
      <c r="H64" s="709"/>
      <c r="I64" s="1978"/>
      <c r="J64" s="1978"/>
    </row>
    <row r="65" spans="1:10" ht="60" customHeight="1" x14ac:dyDescent="0.25">
      <c r="A65" s="887" t="s">
        <v>426</v>
      </c>
      <c r="B65" s="2482" t="s">
        <v>423</v>
      </c>
      <c r="C65" s="2482"/>
      <c r="D65" s="2482"/>
      <c r="E65" s="2482"/>
      <c r="F65" s="2482"/>
      <c r="G65" s="2482"/>
      <c r="H65" s="2482"/>
      <c r="I65" s="2482"/>
      <c r="J65" s="1978"/>
    </row>
    <row r="66" spans="1:10" ht="15.75" x14ac:dyDescent="0.25">
      <c r="A66" s="107"/>
      <c r="B66" s="108"/>
      <c r="C66" s="1956"/>
      <c r="D66" s="103"/>
      <c r="E66" s="122"/>
      <c r="F66" s="292"/>
      <c r="G66" s="292"/>
      <c r="H66" s="292"/>
      <c r="I66" s="1978"/>
      <c r="J66" s="1978"/>
    </row>
    <row r="67" spans="1:10" ht="15.75" thickBot="1" x14ac:dyDescent="0.3">
      <c r="A67" s="107"/>
      <c r="B67" s="108"/>
      <c r="C67" s="1956"/>
      <c r="D67" s="103"/>
      <c r="E67" s="103"/>
      <c r="F67" s="103"/>
      <c r="G67" s="103"/>
      <c r="H67" s="103"/>
      <c r="I67" s="1978"/>
      <c r="J67" s="1978"/>
    </row>
    <row r="68" spans="1:10" ht="15.75" thickBot="1" x14ac:dyDescent="0.3">
      <c r="A68" s="2479" t="s">
        <v>415</v>
      </c>
      <c r="B68" s="2480"/>
      <c r="C68" s="2481"/>
      <c r="D68" s="766"/>
      <c r="E68" s="761" t="s">
        <v>403</v>
      </c>
      <c r="F68" s="762"/>
      <c r="G68" s="711" t="s">
        <v>981</v>
      </c>
      <c r="H68" s="710"/>
      <c r="I68" s="1978"/>
      <c r="J68" s="1978"/>
    </row>
    <row r="69" spans="1:10" ht="15.75" thickBot="1" x14ac:dyDescent="0.3">
      <c r="D69" s="870" t="s">
        <v>103</v>
      </c>
      <c r="E69" s="721" t="s">
        <v>104</v>
      </c>
      <c r="F69" s="722" t="s">
        <v>105</v>
      </c>
      <c r="G69" s="755" t="s">
        <v>245</v>
      </c>
      <c r="H69" s="755" t="s">
        <v>366</v>
      </c>
      <c r="I69" s="1978"/>
      <c r="J69" s="1978"/>
    </row>
    <row r="70" spans="1:10" ht="16.5" thickBot="1" x14ac:dyDescent="0.3">
      <c r="A70" s="107"/>
      <c r="B70" s="108"/>
      <c r="C70" s="1956"/>
      <c r="D70" s="723">
        <f>D63+D53+D38</f>
        <v>168.4</v>
      </c>
      <c r="E70" s="724">
        <f>E63+E53+E38</f>
        <v>815.5</v>
      </c>
      <c r="F70" s="724">
        <f>F63+F53+F38</f>
        <v>569</v>
      </c>
      <c r="G70" s="724">
        <f>G63+G53+G38</f>
        <v>5851.8</v>
      </c>
      <c r="H70" s="725">
        <f>H63+H53+H38</f>
        <v>1885</v>
      </c>
      <c r="I70" s="894" t="s">
        <v>427</v>
      </c>
      <c r="J70" s="1978"/>
    </row>
    <row r="71" spans="1:10" x14ac:dyDescent="0.25">
      <c r="A71" s="885" t="s">
        <v>419</v>
      </c>
      <c r="B71" s="886"/>
      <c r="C71" s="837"/>
      <c r="D71" s="709"/>
      <c r="E71" s="709"/>
      <c r="F71" s="709"/>
      <c r="G71" s="709"/>
      <c r="H71" s="709"/>
      <c r="I71" s="1978"/>
      <c r="J71" s="1978"/>
    </row>
    <row r="72" spans="1:10" ht="60" customHeight="1" x14ac:dyDescent="0.25">
      <c r="A72" s="887" t="s">
        <v>427</v>
      </c>
      <c r="B72" s="2482" t="s">
        <v>982</v>
      </c>
      <c r="C72" s="2482"/>
      <c r="D72" s="2482"/>
      <c r="E72" s="2482"/>
      <c r="F72" s="2482"/>
      <c r="G72" s="2482"/>
      <c r="H72" s="2482"/>
      <c r="I72" s="2482"/>
    </row>
  </sheetData>
  <mergeCells count="8">
    <mergeCell ref="A68:C68"/>
    <mergeCell ref="B72:I72"/>
    <mergeCell ref="A2:H2"/>
    <mergeCell ref="B5:H5"/>
    <mergeCell ref="B40:I40"/>
    <mergeCell ref="B44:H44"/>
    <mergeCell ref="B55:I55"/>
    <mergeCell ref="B65:I65"/>
  </mergeCells>
  <pageMargins left="0.25" right="0.25" top="0.25" bottom="0.25" header="0.25" footer="0.25"/>
  <pageSetup scale="90" orientation="portrait" r:id="rId1"/>
  <rowBreaks count="1" manualBreakCount="1">
    <brk id="41" max="16383" man="1"/>
  </rowBreaks>
  <colBreaks count="1" manualBreakCount="1">
    <brk id="10"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EFF6-70A3-4971-9662-5FDAC881B750}">
  <sheetPr>
    <pageSetUpPr fitToPage="1"/>
  </sheetPr>
  <dimension ref="A1:L111"/>
  <sheetViews>
    <sheetView workbookViewId="0">
      <selection activeCell="M16" sqref="M16"/>
    </sheetView>
  </sheetViews>
  <sheetFormatPr defaultRowHeight="15" x14ac:dyDescent="0.25"/>
  <cols>
    <col min="1" max="2" width="10.7109375" style="2324" customWidth="1"/>
    <col min="3" max="3" width="12.7109375" style="2357" customWidth="1"/>
    <col min="4" max="5" width="12.7109375" style="2324" customWidth="1"/>
    <col min="6" max="6" width="2.7109375" style="2324" customWidth="1"/>
    <col min="7" max="8" width="10.7109375" style="2324" customWidth="1"/>
    <col min="9" max="10" width="12.7109375" style="2324" customWidth="1"/>
    <col min="11" max="11" width="10.7109375" style="2324" customWidth="1"/>
    <col min="12" max="12" width="9.140625" style="2324"/>
    <col min="13" max="13" width="15.7109375" style="2324" customWidth="1"/>
    <col min="14" max="16384" width="9.140625" style="2324"/>
  </cols>
  <sheetData>
    <row r="1" spans="1:11" ht="18.75" x14ac:dyDescent="0.3">
      <c r="E1" s="380" t="s">
        <v>347</v>
      </c>
      <c r="I1" s="18"/>
      <c r="J1" s="166"/>
      <c r="K1" s="2324" t="s">
        <v>133</v>
      </c>
    </row>
    <row r="2" spans="1:11" x14ac:dyDescent="0.25">
      <c r="A2" s="377"/>
      <c r="B2" s="377"/>
      <c r="C2" s="1693"/>
      <c r="E2" s="2336"/>
      <c r="J2" s="2336"/>
    </row>
    <row r="3" spans="1:11" ht="21.75" thickBot="1" x14ac:dyDescent="0.4">
      <c r="A3" s="164" t="s">
        <v>59</v>
      </c>
      <c r="B3" s="1724" t="s">
        <v>854</v>
      </c>
      <c r="C3" s="1694"/>
      <c r="D3" s="206"/>
      <c r="E3" s="206"/>
      <c r="F3" s="18"/>
      <c r="G3" s="168" t="s">
        <v>851</v>
      </c>
      <c r="H3" s="168"/>
      <c r="J3" s="2336"/>
    </row>
    <row r="4" spans="1:11" x14ac:dyDescent="0.25">
      <c r="J4" s="2336"/>
    </row>
    <row r="5" spans="1:11" ht="18.75" x14ac:dyDescent="0.3">
      <c r="A5" s="258" t="s">
        <v>64</v>
      </c>
      <c r="B5" s="258"/>
      <c r="C5" s="1693"/>
      <c r="D5" s="1723" t="s">
        <v>855</v>
      </c>
      <c r="E5" s="2336"/>
      <c r="J5" s="2336"/>
    </row>
    <row r="6" spans="1:11" ht="5.0999999999999996" customHeight="1" thickBot="1" x14ac:dyDescent="0.35">
      <c r="A6" s="2364"/>
      <c r="B6" s="2364"/>
      <c r="C6" s="1693"/>
      <c r="D6" s="2336"/>
      <c r="E6" s="2336"/>
      <c r="J6" s="2336"/>
    </row>
    <row r="7" spans="1:11" ht="20.100000000000001" customHeight="1" thickBot="1" x14ac:dyDescent="0.3">
      <c r="A7" s="2346" t="s">
        <v>198</v>
      </c>
      <c r="B7" s="2347"/>
      <c r="C7" s="1695"/>
      <c r="D7" s="359"/>
      <c r="E7" s="358" t="s">
        <v>168</v>
      </c>
      <c r="F7" s="2343"/>
      <c r="G7" s="2343"/>
      <c r="H7" s="2343"/>
      <c r="I7" s="2343"/>
      <c r="J7" s="357" t="s">
        <v>203</v>
      </c>
      <c r="K7" s="356"/>
    </row>
    <row r="8" spans="1:11" ht="19.5" thickBot="1" x14ac:dyDescent="0.35">
      <c r="B8" s="1723" t="s">
        <v>856</v>
      </c>
      <c r="H8" s="1723" t="s">
        <v>857</v>
      </c>
      <c r="K8" s="162"/>
    </row>
    <row r="9" spans="1:11" ht="15.75" thickBot="1" x14ac:dyDescent="0.3">
      <c r="A9" s="2332" t="s">
        <v>169</v>
      </c>
      <c r="B9" s="2333"/>
      <c r="C9" s="1696"/>
      <c r="D9" s="73" t="s">
        <v>17</v>
      </c>
      <c r="E9" s="207" t="s">
        <v>99</v>
      </c>
      <c r="G9" s="2332" t="s">
        <v>268</v>
      </c>
      <c r="H9" s="2333"/>
      <c r="I9" s="2333"/>
      <c r="J9" s="2334"/>
      <c r="K9" s="162"/>
    </row>
    <row r="10" spans="1:11" ht="20.100000000000001" customHeight="1" thickBot="1" x14ac:dyDescent="0.3">
      <c r="A10" s="2486"/>
      <c r="B10" s="2487"/>
      <c r="C10" s="2488"/>
      <c r="D10" s="233"/>
      <c r="E10" s="355"/>
      <c r="G10" s="2332" t="s">
        <v>63</v>
      </c>
      <c r="H10" s="2333"/>
      <c r="I10" s="558" t="s">
        <v>17</v>
      </c>
      <c r="J10" s="271" t="s">
        <v>61</v>
      </c>
      <c r="K10" s="162"/>
    </row>
    <row r="11" spans="1:11" ht="20.100000000000001" customHeight="1" x14ac:dyDescent="0.25">
      <c r="A11" s="2489"/>
      <c r="B11" s="2490"/>
      <c r="C11" s="2491"/>
      <c r="D11" s="211"/>
      <c r="E11" s="354"/>
      <c r="G11" s="2486"/>
      <c r="H11" s="2488"/>
      <c r="I11" s="228"/>
      <c r="J11" s="231"/>
      <c r="K11" s="162"/>
    </row>
    <row r="12" spans="1:11" ht="20.100000000000001" customHeight="1" x14ac:dyDescent="0.25">
      <c r="A12" s="2489"/>
      <c r="B12" s="2490"/>
      <c r="C12" s="2491"/>
      <c r="D12" s="211"/>
      <c r="E12" s="354"/>
      <c r="G12" s="2489"/>
      <c r="H12" s="2491"/>
      <c r="I12" s="227"/>
      <c r="J12" s="226"/>
      <c r="K12" s="162"/>
    </row>
    <row r="13" spans="1:11" ht="20.100000000000001" customHeight="1" x14ac:dyDescent="0.25">
      <c r="A13" s="2489"/>
      <c r="B13" s="2490"/>
      <c r="C13" s="2491"/>
      <c r="D13" s="211"/>
      <c r="E13" s="354"/>
      <c r="G13" s="2489"/>
      <c r="H13" s="2491"/>
      <c r="I13" s="227"/>
      <c r="J13" s="226"/>
      <c r="K13" s="162"/>
    </row>
    <row r="14" spans="1:11" ht="20.100000000000001" customHeight="1" x14ac:dyDescent="0.25">
      <c r="A14" s="2489"/>
      <c r="B14" s="2490"/>
      <c r="C14" s="2491"/>
      <c r="D14" s="211"/>
      <c r="E14" s="1722"/>
      <c r="G14" s="2489"/>
      <c r="H14" s="2491"/>
      <c r="I14" s="227"/>
      <c r="J14" s="226"/>
      <c r="K14" s="162"/>
    </row>
    <row r="15" spans="1:11" ht="20.100000000000001" customHeight="1" x14ac:dyDescent="0.25">
      <c r="A15" s="2489"/>
      <c r="B15" s="2490"/>
      <c r="C15" s="2491"/>
      <c r="D15" s="211"/>
      <c r="E15" s="354"/>
      <c r="G15" s="2489"/>
      <c r="H15" s="2491"/>
      <c r="I15" s="227"/>
      <c r="J15" s="226"/>
      <c r="K15" s="162"/>
    </row>
    <row r="16" spans="1:11" ht="20.100000000000001" customHeight="1" x14ac:dyDescent="0.25">
      <c r="A16" s="2489"/>
      <c r="B16" s="2490"/>
      <c r="C16" s="2491"/>
      <c r="D16" s="211"/>
      <c r="E16" s="354"/>
      <c r="G16" s="2489"/>
      <c r="H16" s="2491"/>
      <c r="I16" s="227"/>
      <c r="J16" s="226"/>
      <c r="K16" s="162"/>
    </row>
    <row r="17" spans="1:11" ht="20.100000000000001" customHeight="1" thickBot="1" x14ac:dyDescent="0.3">
      <c r="A17" s="2489"/>
      <c r="B17" s="2490"/>
      <c r="C17" s="2491"/>
      <c r="D17" s="211"/>
      <c r="E17" s="354"/>
      <c r="G17" s="2492"/>
      <c r="H17" s="2494"/>
      <c r="I17" s="609"/>
      <c r="J17" s="330"/>
      <c r="K17" s="162"/>
    </row>
    <row r="18" spans="1:11" ht="20.100000000000001" customHeight="1" thickBot="1" x14ac:dyDescent="0.3">
      <c r="A18" s="353" t="s">
        <v>197</v>
      </c>
      <c r="B18" s="526"/>
      <c r="C18" s="1697" t="s">
        <v>86</v>
      </c>
      <c r="D18" s="85"/>
      <c r="E18" s="83"/>
      <c r="K18" s="162"/>
    </row>
    <row r="19" spans="1:11" ht="19.5" thickBot="1" x14ac:dyDescent="0.35">
      <c r="C19" s="1723" t="s">
        <v>858</v>
      </c>
      <c r="K19" s="162"/>
    </row>
    <row r="20" spans="1:11" ht="15.75" thickBot="1" x14ac:dyDescent="0.3">
      <c r="A20" s="2355" t="s">
        <v>248</v>
      </c>
      <c r="B20" s="2356"/>
      <c r="C20" s="1445" t="s">
        <v>226</v>
      </c>
      <c r="D20" s="689" t="s">
        <v>227</v>
      </c>
      <c r="E20" s="564" t="s">
        <v>230</v>
      </c>
      <c r="G20" s="2353" t="s">
        <v>138</v>
      </c>
      <c r="K20" s="162"/>
    </row>
    <row r="21" spans="1:11" ht="20.100000000000001" customHeight="1" x14ac:dyDescent="0.25">
      <c r="A21" s="560" t="s">
        <v>145</v>
      </c>
      <c r="B21" s="570"/>
      <c r="C21" s="1698"/>
      <c r="D21" s="1442"/>
      <c r="E21" s="561"/>
      <c r="F21" s="2336"/>
      <c r="G21" s="2353" t="s">
        <v>139</v>
      </c>
      <c r="K21" s="162"/>
    </row>
    <row r="22" spans="1:11" ht="20.100000000000001" customHeight="1" x14ac:dyDescent="0.25">
      <c r="A22" s="2351" t="s">
        <v>123</v>
      </c>
      <c r="B22" s="2352"/>
      <c r="C22" s="1446"/>
      <c r="D22" s="565"/>
      <c r="E22" s="556"/>
      <c r="G22" s="2353" t="s">
        <v>140</v>
      </c>
      <c r="K22" s="162"/>
    </row>
    <row r="23" spans="1:11" ht="20.100000000000001" customHeight="1" thickBot="1" x14ac:dyDescent="0.3">
      <c r="A23" s="572" t="s">
        <v>114</v>
      </c>
      <c r="B23" s="573"/>
      <c r="C23" s="1699"/>
      <c r="D23" s="565"/>
      <c r="E23" s="469"/>
      <c r="K23" s="162"/>
    </row>
    <row r="24" spans="1:11" ht="20.100000000000001" customHeight="1" x14ac:dyDescent="0.25">
      <c r="A24" s="390" t="s">
        <v>211</v>
      </c>
      <c r="B24" s="2354"/>
      <c r="C24" s="1700"/>
      <c r="D24" s="1443"/>
      <c r="E24" s="59" t="s">
        <v>229</v>
      </c>
      <c r="K24" s="162"/>
    </row>
    <row r="25" spans="1:11" ht="20.100000000000001" customHeight="1" x14ac:dyDescent="0.25">
      <c r="A25" s="2349" t="s">
        <v>122</v>
      </c>
      <c r="B25" s="2350"/>
      <c r="C25" s="1700"/>
      <c r="D25" s="1443"/>
      <c r="E25" s="59" t="s">
        <v>229</v>
      </c>
      <c r="F25" s="2336"/>
      <c r="K25" s="162"/>
    </row>
    <row r="26" spans="1:11" ht="20.100000000000001" customHeight="1" thickBot="1" x14ac:dyDescent="0.3">
      <c r="A26" s="264" t="s">
        <v>149</v>
      </c>
      <c r="B26" s="1447"/>
      <c r="C26" s="1701"/>
      <c r="D26" s="1444"/>
      <c r="E26" s="59" t="s">
        <v>229</v>
      </c>
      <c r="F26" s="2336"/>
      <c r="K26" s="162"/>
    </row>
    <row r="27" spans="1:11" ht="20.100000000000001" customHeight="1" thickBot="1" x14ac:dyDescent="0.35">
      <c r="A27" s="2772" t="s">
        <v>714</v>
      </c>
      <c r="B27" s="2773"/>
      <c r="C27" s="2774"/>
      <c r="D27" s="1448"/>
      <c r="E27" s="2336"/>
      <c r="G27" s="161"/>
      <c r="H27" s="161"/>
      <c r="K27" s="162"/>
    </row>
    <row r="28" spans="1:11" ht="19.5" thickBot="1" x14ac:dyDescent="0.35">
      <c r="K28" s="1725" t="s">
        <v>859</v>
      </c>
    </row>
    <row r="29" spans="1:11" ht="20.100000000000001" customHeight="1" thickBot="1" x14ac:dyDescent="0.3">
      <c r="A29" s="2543" t="s">
        <v>715</v>
      </c>
      <c r="B29" s="2544"/>
      <c r="C29" s="2544"/>
      <c r="D29" s="2544"/>
      <c r="E29" s="2544"/>
      <c r="F29" s="2544"/>
      <c r="G29" s="2544"/>
      <c r="H29" s="2544"/>
      <c r="I29" s="2544"/>
      <c r="J29" s="2545"/>
      <c r="K29" s="243"/>
    </row>
    <row r="30" spans="1:11" x14ac:dyDescent="0.25">
      <c r="E30" s="2336"/>
      <c r="K30" s="162"/>
    </row>
    <row r="31" spans="1:11" ht="18.75" x14ac:dyDescent="0.3">
      <c r="A31" s="258" t="s">
        <v>65</v>
      </c>
      <c r="B31" s="258"/>
      <c r="C31" s="160"/>
      <c r="D31" s="1726" t="s">
        <v>860</v>
      </c>
      <c r="E31" s="2336"/>
      <c r="K31" s="162"/>
    </row>
    <row r="32" spans="1:11" ht="5.0999999999999996" customHeight="1" x14ac:dyDescent="0.3">
      <c r="A32" s="2364"/>
      <c r="B32" s="2364"/>
      <c r="C32" s="1702"/>
      <c r="D32" s="2336"/>
      <c r="E32" s="2336"/>
      <c r="K32" s="162"/>
    </row>
    <row r="33" spans="1:11" ht="15.75" x14ac:dyDescent="0.25">
      <c r="A33" s="1454" t="s">
        <v>4</v>
      </c>
      <c r="B33" s="559" t="s">
        <v>164</v>
      </c>
      <c r="C33" s="1455" t="s">
        <v>2</v>
      </c>
      <c r="D33" s="1456" t="s">
        <v>3</v>
      </c>
      <c r="E33" s="1457" t="s">
        <v>16</v>
      </c>
      <c r="K33" s="162"/>
    </row>
    <row r="34" spans="1:11" ht="20.100000000000001" customHeight="1" x14ac:dyDescent="0.25">
      <c r="A34" s="80" t="s">
        <v>269</v>
      </c>
      <c r="B34" s="80"/>
      <c r="C34" s="1692"/>
      <c r="D34" s="210"/>
      <c r="E34" s="76"/>
      <c r="K34" s="162"/>
    </row>
    <row r="35" spans="1:11" ht="20.100000000000001" customHeight="1" x14ac:dyDescent="0.25">
      <c r="A35" s="80" t="s">
        <v>6</v>
      </c>
      <c r="B35" s="80"/>
      <c r="C35" s="1692"/>
      <c r="D35" s="210"/>
      <c r="E35" s="76"/>
      <c r="K35" s="162"/>
    </row>
    <row r="36" spans="1:11" ht="20.100000000000001" customHeight="1" x14ac:dyDescent="0.25">
      <c r="A36" s="80" t="s">
        <v>14</v>
      </c>
      <c r="B36" s="80"/>
      <c r="C36" s="1692"/>
      <c r="D36" s="210"/>
      <c r="E36" s="76"/>
      <c r="K36" s="162"/>
    </row>
    <row r="37" spans="1:11" ht="20.100000000000001" customHeight="1" x14ac:dyDescent="0.25">
      <c r="A37" s="80" t="s">
        <v>270</v>
      </c>
      <c r="B37" s="80"/>
      <c r="C37" s="1692"/>
      <c r="D37" s="210"/>
      <c r="E37" s="76"/>
      <c r="K37" s="162"/>
    </row>
    <row r="38" spans="1:11" ht="20.100000000000001" customHeight="1" x14ac:dyDescent="0.25">
      <c r="A38" s="591" t="s">
        <v>275</v>
      </c>
      <c r="B38" s="80"/>
      <c r="C38" s="1692"/>
      <c r="D38" s="210"/>
      <c r="E38" s="76"/>
      <c r="K38" s="162"/>
    </row>
    <row r="39" spans="1:11" ht="20.100000000000001" customHeight="1" thickBot="1" x14ac:dyDescent="0.35">
      <c r="A39" s="80" t="s">
        <v>50</v>
      </c>
      <c r="B39" s="80"/>
      <c r="C39" s="1692"/>
      <c r="D39" s="210"/>
      <c r="E39" s="76"/>
      <c r="I39" s="1723" t="s">
        <v>861</v>
      </c>
      <c r="K39" s="162"/>
    </row>
    <row r="40" spans="1:11" ht="20.100000000000001" customHeight="1" thickBot="1" x14ac:dyDescent="0.3">
      <c r="A40" s="80" t="s">
        <v>11</v>
      </c>
      <c r="B40" s="80"/>
      <c r="C40" s="1692"/>
      <c r="D40" s="210"/>
      <c r="E40" s="76"/>
      <c r="G40" s="350" t="s">
        <v>62</v>
      </c>
      <c r="H40" s="2333"/>
      <c r="I40" s="349" t="s">
        <v>100</v>
      </c>
      <c r="J40" s="348" t="s">
        <v>49</v>
      </c>
      <c r="K40" s="162"/>
    </row>
    <row r="41" spans="1:11" ht="20.100000000000001" customHeight="1" x14ac:dyDescent="0.25">
      <c r="A41" s="80" t="s">
        <v>12</v>
      </c>
      <c r="B41" s="80"/>
      <c r="C41" s="1692"/>
      <c r="D41" s="210"/>
      <c r="E41" s="76"/>
      <c r="G41" s="2486"/>
      <c r="H41" s="2488"/>
      <c r="I41" s="213"/>
      <c r="J41" s="212"/>
      <c r="K41" s="162"/>
    </row>
    <row r="42" spans="1:11" ht="20.100000000000001" customHeight="1" x14ac:dyDescent="0.25">
      <c r="A42" s="80" t="s">
        <v>15</v>
      </c>
      <c r="B42" s="80"/>
      <c r="C42" s="1692"/>
      <c r="D42" s="210"/>
      <c r="E42" s="76"/>
      <c r="G42" s="2489"/>
      <c r="H42" s="2491"/>
      <c r="I42" s="213"/>
      <c r="J42" s="212"/>
      <c r="K42" s="162"/>
    </row>
    <row r="43" spans="1:11" ht="20.100000000000001" customHeight="1" x14ac:dyDescent="0.25">
      <c r="A43" s="81" t="s">
        <v>271</v>
      </c>
      <c r="B43" s="81"/>
      <c r="C43" s="1692"/>
      <c r="D43" s="210"/>
      <c r="E43" s="76"/>
      <c r="G43" s="2489"/>
      <c r="H43" s="2491"/>
      <c r="I43" s="213"/>
      <c r="J43" s="212"/>
      <c r="K43" s="162"/>
    </row>
    <row r="44" spans="1:11" ht="20.100000000000001" customHeight="1" x14ac:dyDescent="0.25">
      <c r="A44" s="1027"/>
      <c r="B44" s="80"/>
      <c r="C44" s="1703"/>
      <c r="D44" s="214"/>
      <c r="E44" s="76"/>
      <c r="G44" s="2489"/>
      <c r="H44" s="2491"/>
      <c r="I44" s="215"/>
      <c r="J44" s="212"/>
      <c r="K44" s="162"/>
    </row>
    <row r="45" spans="1:11" ht="20.100000000000001" customHeight="1" x14ac:dyDescent="0.25">
      <c r="A45" s="1027"/>
      <c r="B45" s="80"/>
      <c r="C45" s="1703"/>
      <c r="D45" s="214"/>
      <c r="E45" s="76"/>
      <c r="G45" s="2489"/>
      <c r="H45" s="2491"/>
      <c r="I45" s="215"/>
      <c r="J45" s="212"/>
      <c r="K45" s="162"/>
    </row>
    <row r="46" spans="1:11" ht="20.100000000000001" customHeight="1" x14ac:dyDescent="0.25">
      <c r="A46" s="1027"/>
      <c r="B46" s="80"/>
      <c r="C46" s="1703"/>
      <c r="D46" s="214"/>
      <c r="E46" s="76"/>
      <c r="G46" s="2489"/>
      <c r="H46" s="2491"/>
      <c r="I46" s="215"/>
      <c r="J46" s="212"/>
      <c r="K46" s="162"/>
    </row>
    <row r="47" spans="1:11" ht="20.100000000000001" customHeight="1" x14ac:dyDescent="0.25">
      <c r="A47" s="81" t="s">
        <v>272</v>
      </c>
      <c r="B47" s="81"/>
      <c r="C47" s="1703"/>
      <c r="D47" s="214"/>
      <c r="E47" s="76"/>
      <c r="G47" s="2489"/>
      <c r="H47" s="2491"/>
      <c r="I47" s="215"/>
      <c r="J47" s="212"/>
      <c r="K47" s="162"/>
    </row>
    <row r="48" spans="1:11" ht="20.100000000000001" customHeight="1" thickBot="1" x14ac:dyDescent="0.3">
      <c r="A48" s="2373" t="s">
        <v>67</v>
      </c>
      <c r="B48" s="2373"/>
      <c r="C48" s="1704"/>
      <c r="D48" s="20"/>
      <c r="E48" s="77"/>
      <c r="G48" s="438" t="s">
        <v>101</v>
      </c>
      <c r="H48" s="553"/>
      <c r="I48" s="54"/>
      <c r="J48" s="257"/>
      <c r="K48" s="162"/>
    </row>
    <row r="49" spans="1:11" ht="20.100000000000001" customHeight="1" x14ac:dyDescent="0.25">
      <c r="A49" s="1458" t="s">
        <v>492</v>
      </c>
      <c r="B49" s="39"/>
      <c r="C49" s="1705"/>
      <c r="D49" s="1449"/>
      <c r="E49" s="1450"/>
    </row>
    <row r="50" spans="1:11" ht="20.100000000000001" customHeight="1" x14ac:dyDescent="0.3">
      <c r="A50" s="1451" t="s">
        <v>717</v>
      </c>
      <c r="B50" s="81"/>
      <c r="C50" s="1706"/>
      <c r="D50" s="1453"/>
      <c r="E50" s="1452">
        <f>Table11061418222630384246505811813113970737579818385879356636754566269712812141617891023[[#This Row],[Donations]]+Table11061418222630384246505811813113970737579818385879356636754566269712812141617891023[[#This Row],[Liturature]]</f>
        <v>0</v>
      </c>
      <c r="K50" s="1725" t="s">
        <v>862</v>
      </c>
    </row>
    <row r="51" spans="1:11" ht="5.0999999999999996" customHeight="1" thickBot="1" x14ac:dyDescent="0.3">
      <c r="K51" s="162"/>
    </row>
    <row r="52" spans="1:11" ht="15.75" thickBot="1" x14ac:dyDescent="0.3">
      <c r="A52" s="2342" t="s">
        <v>716</v>
      </c>
      <c r="B52" s="2343"/>
      <c r="C52" s="1695"/>
      <c r="D52" s="2343"/>
      <c r="E52" s="2343"/>
      <c r="F52" s="2343"/>
      <c r="G52" s="2343"/>
      <c r="H52" s="2343"/>
      <c r="I52" s="2343"/>
      <c r="J52" s="2343"/>
      <c r="K52" s="243"/>
    </row>
    <row r="53" spans="1:11" ht="15.75" x14ac:dyDescent="0.25">
      <c r="C53" s="1693"/>
      <c r="D53" s="380" t="s">
        <v>347</v>
      </c>
      <c r="E53" s="380"/>
      <c r="K53" s="2324" t="s">
        <v>132</v>
      </c>
    </row>
    <row r="54" spans="1:11" x14ac:dyDescent="0.25">
      <c r="A54" s="2360" t="s">
        <v>348</v>
      </c>
      <c r="D54" s="10"/>
      <c r="E54" s="2336"/>
      <c r="I54" s="86"/>
      <c r="K54" s="162"/>
    </row>
    <row r="55" spans="1:11" ht="19.5" thickBot="1" x14ac:dyDescent="0.35">
      <c r="A55" s="448" t="s">
        <v>238</v>
      </c>
      <c r="B55" s="448"/>
      <c r="D55" s="1727" t="s">
        <v>863</v>
      </c>
      <c r="E55" s="2336"/>
      <c r="I55" s="86"/>
      <c r="K55" s="162"/>
    </row>
    <row r="56" spans="1:11" ht="15.75" thickBot="1" x14ac:dyDescent="0.3">
      <c r="A56" s="2506" t="s">
        <v>19</v>
      </c>
      <c r="B56" s="2508"/>
      <c r="C56" s="1707" t="s">
        <v>106</v>
      </c>
      <c r="D56" s="73" t="s">
        <v>71</v>
      </c>
      <c r="E56" s="73" t="s">
        <v>81</v>
      </c>
    </row>
    <row r="57" spans="1:11" ht="17.100000000000001" customHeight="1" x14ac:dyDescent="0.25">
      <c r="A57" s="2510" t="s">
        <v>110</v>
      </c>
      <c r="B57" s="2512"/>
      <c r="C57" s="125" t="s">
        <v>21</v>
      </c>
      <c r="D57" s="223"/>
      <c r="E57" s="224"/>
    </row>
    <row r="58" spans="1:11" ht="17.100000000000001" customHeight="1" x14ac:dyDescent="0.25">
      <c r="A58" s="2541"/>
      <c r="B58" s="2542"/>
      <c r="C58" s="98" t="s">
        <v>51</v>
      </c>
      <c r="D58" s="225"/>
      <c r="E58" s="226"/>
    </row>
    <row r="59" spans="1:11" ht="17.100000000000001" customHeight="1" x14ac:dyDescent="0.25">
      <c r="A59" s="2541"/>
      <c r="B59" s="2542"/>
      <c r="C59" s="98" t="s">
        <v>0</v>
      </c>
      <c r="D59" s="225"/>
      <c r="E59" s="226"/>
    </row>
    <row r="60" spans="1:11" ht="17.100000000000001" customHeight="1" x14ac:dyDescent="0.25">
      <c r="A60" s="2541"/>
      <c r="B60" s="2542"/>
      <c r="C60" s="98" t="s">
        <v>24</v>
      </c>
      <c r="D60" s="225"/>
      <c r="E60" s="226"/>
    </row>
    <row r="61" spans="1:11" ht="17.100000000000001" customHeight="1" x14ac:dyDescent="0.25">
      <c r="A61" s="2538"/>
      <c r="B61" s="2539"/>
      <c r="C61" s="99" t="s">
        <v>1</v>
      </c>
      <c r="D61" s="227"/>
      <c r="E61" s="226"/>
    </row>
    <row r="62" spans="1:11" ht="17.100000000000001" customHeight="1" x14ac:dyDescent="0.25">
      <c r="A62" s="2538"/>
      <c r="B62" s="2539"/>
      <c r="C62" s="99" t="s">
        <v>22</v>
      </c>
      <c r="D62" s="225"/>
      <c r="E62" s="226"/>
    </row>
    <row r="63" spans="1:11" ht="17.100000000000001" customHeight="1" thickBot="1" x14ac:dyDescent="0.3">
      <c r="A63" s="2538"/>
      <c r="B63" s="2539"/>
      <c r="C63" s="99" t="s">
        <v>116</v>
      </c>
      <c r="D63" s="230"/>
      <c r="E63" s="384"/>
    </row>
    <row r="64" spans="1:11" ht="17.100000000000001" customHeight="1" x14ac:dyDescent="0.25">
      <c r="A64" s="2510" t="s">
        <v>72</v>
      </c>
      <c r="B64" s="2512"/>
      <c r="C64" s="102" t="s">
        <v>108</v>
      </c>
      <c r="D64" s="227"/>
      <c r="E64" s="226"/>
    </row>
    <row r="65" spans="1:5" ht="17.100000000000001" customHeight="1" x14ac:dyDescent="0.25">
      <c r="A65" s="2513"/>
      <c r="B65" s="2515"/>
      <c r="C65" s="102" t="s">
        <v>538</v>
      </c>
      <c r="D65" s="227"/>
      <c r="E65" s="226"/>
    </row>
    <row r="66" spans="1:5" ht="17.100000000000001" customHeight="1" x14ac:dyDescent="0.25">
      <c r="A66" s="2536"/>
      <c r="B66" s="2537"/>
      <c r="C66" s="102" t="s">
        <v>539</v>
      </c>
      <c r="D66" s="227"/>
      <c r="E66" s="226"/>
    </row>
    <row r="67" spans="1:5" ht="17.100000000000001" customHeight="1" thickBot="1" x14ac:dyDescent="0.3">
      <c r="A67" s="2534"/>
      <c r="B67" s="2535"/>
      <c r="C67" s="102" t="s">
        <v>117</v>
      </c>
      <c r="D67" s="227"/>
      <c r="E67" s="229"/>
    </row>
    <row r="68" spans="1:5" ht="17.100000000000001" customHeight="1" x14ac:dyDescent="0.25">
      <c r="A68" s="1011" t="s">
        <v>552</v>
      </c>
      <c r="B68" s="1012" t="s">
        <v>553</v>
      </c>
      <c r="C68" s="1010" t="s">
        <v>29</v>
      </c>
      <c r="D68" s="227"/>
      <c r="E68" s="229"/>
    </row>
    <row r="69" spans="1:5" ht="17.100000000000001" customHeight="1" x14ac:dyDescent="0.25">
      <c r="A69" s="1002"/>
      <c r="B69" s="80" t="s">
        <v>224</v>
      </c>
      <c r="C69" s="80" t="s">
        <v>550</v>
      </c>
      <c r="D69" s="227"/>
      <c r="E69" s="229"/>
    </row>
    <row r="70" spans="1:5" ht="17.100000000000001" customHeight="1" x14ac:dyDescent="0.25">
      <c r="A70" s="1002"/>
      <c r="B70" s="80" t="s">
        <v>224</v>
      </c>
      <c r="C70" s="102" t="s">
        <v>373</v>
      </c>
      <c r="D70" s="227"/>
      <c r="E70" s="229"/>
    </row>
    <row r="71" spans="1:5" ht="17.100000000000001" customHeight="1" x14ac:dyDescent="0.25">
      <c r="A71" s="1002"/>
      <c r="B71" s="80" t="s">
        <v>553</v>
      </c>
      <c r="C71" s="102" t="s">
        <v>30</v>
      </c>
      <c r="D71" s="227"/>
      <c r="E71" s="229"/>
    </row>
    <row r="72" spans="1:5" ht="17.100000000000001" customHeight="1" thickBot="1" x14ac:dyDescent="0.3">
      <c r="A72" s="1002"/>
      <c r="B72" s="80" t="s">
        <v>553</v>
      </c>
      <c r="C72" s="102" t="s">
        <v>551</v>
      </c>
      <c r="D72" s="227"/>
      <c r="E72" s="229"/>
    </row>
    <row r="73" spans="1:5" ht="17.100000000000001" customHeight="1" x14ac:dyDescent="0.25">
      <c r="A73" s="2532" t="s">
        <v>75</v>
      </c>
      <c r="B73" s="2533"/>
      <c r="C73" s="102" t="s">
        <v>109</v>
      </c>
      <c r="D73" s="225"/>
      <c r="E73" s="226"/>
    </row>
    <row r="74" spans="1:5" ht="17.100000000000001" customHeight="1" thickBot="1" x14ac:dyDescent="0.3">
      <c r="A74" s="2529"/>
      <c r="B74" s="2530"/>
      <c r="C74" s="102" t="s">
        <v>74</v>
      </c>
      <c r="D74" s="227"/>
      <c r="E74" s="226"/>
    </row>
    <row r="75" spans="1:5" ht="17.100000000000001" customHeight="1" x14ac:dyDescent="0.25">
      <c r="A75" s="2532" t="s">
        <v>76</v>
      </c>
      <c r="B75" s="2533"/>
      <c r="C75" s="1003" t="s">
        <v>77</v>
      </c>
      <c r="D75" s="227"/>
      <c r="E75" s="229"/>
    </row>
    <row r="76" spans="1:5" ht="17.100000000000001" customHeight="1" thickBot="1" x14ac:dyDescent="0.3">
      <c r="A76" s="2529"/>
      <c r="B76" s="2530"/>
      <c r="C76" s="1009" t="s">
        <v>78</v>
      </c>
      <c r="D76" s="227"/>
      <c r="E76" s="226"/>
    </row>
    <row r="77" spans="1:5" ht="17.100000000000001" customHeight="1" x14ac:dyDescent="0.25">
      <c r="A77" s="1006" t="s">
        <v>542</v>
      </c>
      <c r="B77" s="1007" t="s">
        <v>21</v>
      </c>
      <c r="C77" s="1003" t="s">
        <v>544</v>
      </c>
      <c r="D77" s="227"/>
      <c r="E77" s="226"/>
    </row>
    <row r="78" spans="1:5" ht="17.100000000000001" customHeight="1" x14ac:dyDescent="0.25">
      <c r="A78" s="1008"/>
      <c r="B78" s="1004" t="s">
        <v>1</v>
      </c>
      <c r="C78" s="1003" t="s">
        <v>543</v>
      </c>
      <c r="D78" s="227"/>
      <c r="E78" s="231"/>
    </row>
    <row r="79" spans="1:5" ht="17.100000000000001" customHeight="1" thickBot="1" x14ac:dyDescent="0.3">
      <c r="A79" s="2370"/>
      <c r="B79" s="2340" t="s">
        <v>1</v>
      </c>
      <c r="C79" s="1003" t="s">
        <v>541</v>
      </c>
      <c r="D79" s="1005"/>
      <c r="E79" s="231"/>
    </row>
    <row r="80" spans="1:5" ht="17.100000000000001" customHeight="1" x14ac:dyDescent="0.25">
      <c r="A80" s="2532" t="s">
        <v>119</v>
      </c>
      <c r="B80" s="2533"/>
      <c r="C80" s="1708"/>
      <c r="D80" s="232"/>
      <c r="E80" s="132"/>
    </row>
    <row r="81" spans="1:11" ht="17.100000000000001" customHeight="1" x14ac:dyDescent="0.25">
      <c r="A81" s="2527"/>
      <c r="B81" s="2528"/>
      <c r="C81" s="1709"/>
      <c r="D81" s="211"/>
      <c r="E81" s="453"/>
    </row>
    <row r="82" spans="1:11" ht="17.100000000000001" customHeight="1" x14ac:dyDescent="0.25">
      <c r="A82" s="2489"/>
      <c r="B82" s="2491"/>
      <c r="C82" s="1710"/>
      <c r="D82" s="211"/>
      <c r="E82" s="454"/>
    </row>
    <row r="83" spans="1:11" ht="17.100000000000001" customHeight="1" x14ac:dyDescent="0.25">
      <c r="A83" s="2489"/>
      <c r="B83" s="2491"/>
      <c r="C83" s="1710"/>
      <c r="D83" s="211"/>
      <c r="E83" s="454"/>
    </row>
    <row r="84" spans="1:11" ht="17.100000000000001" customHeight="1" x14ac:dyDescent="0.25">
      <c r="A84" s="2489"/>
      <c r="B84" s="2491"/>
      <c r="C84" s="1711"/>
      <c r="D84" s="455"/>
      <c r="E84" s="331"/>
    </row>
    <row r="85" spans="1:11" ht="17.100000000000001" customHeight="1" x14ac:dyDescent="0.25">
      <c r="A85" s="2489"/>
      <c r="B85" s="2491"/>
      <c r="C85" s="1711"/>
      <c r="D85" s="234"/>
      <c r="E85" s="331"/>
    </row>
    <row r="86" spans="1:11" ht="17.100000000000001" customHeight="1" x14ac:dyDescent="0.25">
      <c r="A86" s="2489"/>
      <c r="B86" s="2491"/>
      <c r="C86" s="1711"/>
      <c r="D86" s="234"/>
      <c r="E86" s="331"/>
    </row>
    <row r="87" spans="1:11" ht="17.100000000000001" customHeight="1" thickBot="1" x14ac:dyDescent="0.3">
      <c r="A87" s="2489"/>
      <c r="B87" s="2491"/>
      <c r="C87" s="1711"/>
      <c r="D87" s="234"/>
      <c r="E87" s="331"/>
    </row>
    <row r="88" spans="1:11" ht="17.100000000000001" customHeight="1" thickBot="1" x14ac:dyDescent="0.3">
      <c r="A88" s="2330" t="s">
        <v>120</v>
      </c>
      <c r="B88" s="2331"/>
      <c r="C88" s="1712"/>
      <c r="D88" s="33"/>
      <c r="E88" s="2327"/>
    </row>
    <row r="89" spans="1:11" ht="6.95" customHeight="1" x14ac:dyDescent="0.25">
      <c r="G89" s="1181"/>
      <c r="H89" s="1181"/>
      <c r="I89" s="1181"/>
      <c r="J89" s="10"/>
      <c r="K89" s="162"/>
    </row>
    <row r="90" spans="1:11" ht="19.5" thickBot="1" x14ac:dyDescent="0.35">
      <c r="A90" s="2360" t="s">
        <v>286</v>
      </c>
      <c r="C90" s="1723" t="s">
        <v>864</v>
      </c>
      <c r="G90" s="2360" t="s">
        <v>233</v>
      </c>
      <c r="J90" s="1723" t="s">
        <v>865</v>
      </c>
    </row>
    <row r="91" spans="1:11" ht="15.75" thickBot="1" x14ac:dyDescent="0.3">
      <c r="A91" s="2325" t="s">
        <v>88</v>
      </c>
      <c r="B91" s="2326"/>
      <c r="C91" s="1713" t="s">
        <v>80</v>
      </c>
      <c r="D91" s="92" t="s">
        <v>71</v>
      </c>
      <c r="E91" s="71" t="s">
        <v>81</v>
      </c>
      <c r="G91" s="136" t="s">
        <v>111</v>
      </c>
      <c r="H91" s="540"/>
      <c r="I91" s="2326"/>
      <c r="J91" s="147" t="s">
        <v>17</v>
      </c>
    </row>
    <row r="92" spans="1:11" ht="17.100000000000001" customHeight="1" x14ac:dyDescent="0.25">
      <c r="A92" s="2321"/>
      <c r="B92" s="60"/>
      <c r="C92" s="1714"/>
      <c r="D92" s="233"/>
      <c r="E92" s="231"/>
      <c r="G92" s="144" t="s">
        <v>0</v>
      </c>
      <c r="H92" s="541"/>
      <c r="I92" s="2369"/>
      <c r="J92" s="396"/>
    </row>
    <row r="93" spans="1:11" ht="17.100000000000001" customHeight="1" x14ac:dyDescent="0.25">
      <c r="A93" s="2322"/>
      <c r="B93" s="1068"/>
      <c r="C93" s="1708"/>
      <c r="D93" s="211"/>
      <c r="E93" s="226"/>
      <c r="G93" s="2341" t="s">
        <v>1</v>
      </c>
      <c r="H93" s="2372"/>
      <c r="I93" s="2362"/>
      <c r="J93" s="212"/>
    </row>
    <row r="94" spans="1:11" ht="17.100000000000001" customHeight="1" thickBot="1" x14ac:dyDescent="0.3">
      <c r="A94" s="2322"/>
      <c r="B94" s="1068"/>
      <c r="C94" s="1708"/>
      <c r="D94" s="211"/>
      <c r="E94" s="226"/>
      <c r="G94" s="2365" t="s">
        <v>74</v>
      </c>
      <c r="H94" s="2366"/>
      <c r="I94" s="2363"/>
      <c r="J94" s="470"/>
    </row>
    <row r="95" spans="1:11" ht="15.75" thickBot="1" x14ac:dyDescent="0.3">
      <c r="A95" s="2323"/>
      <c r="B95" s="2373"/>
      <c r="C95" s="1715"/>
      <c r="D95" s="235"/>
      <c r="E95" s="330"/>
      <c r="K95" s="162"/>
    </row>
    <row r="96" spans="1:11" x14ac:dyDescent="0.25">
      <c r="J96" s="10"/>
      <c r="K96" s="162"/>
    </row>
    <row r="97" spans="1:12" x14ac:dyDescent="0.25">
      <c r="A97" s="1441" t="s">
        <v>349</v>
      </c>
      <c r="B97" s="2336"/>
      <c r="D97" s="1440"/>
      <c r="K97" s="162"/>
    </row>
    <row r="98" spans="1:12" ht="19.5" thickBot="1" x14ac:dyDescent="0.35">
      <c r="A98" s="2360" t="s">
        <v>264</v>
      </c>
      <c r="B98" s="2360"/>
      <c r="D98" s="1727" t="s">
        <v>866</v>
      </c>
      <c r="J98" s="1723" t="s">
        <v>867</v>
      </c>
      <c r="K98" s="162"/>
    </row>
    <row r="99" spans="1:12" ht="15.75" thickBot="1" x14ac:dyDescent="0.3">
      <c r="A99" s="2325" t="s">
        <v>142</v>
      </c>
      <c r="B99" s="2326"/>
      <c r="C99" s="1712"/>
      <c r="D99" s="480" t="s">
        <v>17</v>
      </c>
      <c r="G99" s="2332" t="s">
        <v>93</v>
      </c>
      <c r="H99" s="2333"/>
      <c r="I99" s="2334"/>
      <c r="J99" s="73"/>
      <c r="K99" s="73" t="s">
        <v>81</v>
      </c>
    </row>
    <row r="100" spans="1:12" ht="17.100000000000001" customHeight="1" x14ac:dyDescent="0.25">
      <c r="A100" s="2321"/>
      <c r="B100" s="2369"/>
      <c r="C100" s="1716"/>
      <c r="D100" s="396"/>
      <c r="G100" s="2321"/>
      <c r="H100" s="605"/>
      <c r="I100" s="60"/>
      <c r="J100" s="233"/>
      <c r="K100" s="433"/>
    </row>
    <row r="101" spans="1:12" ht="17.100000000000001" customHeight="1" x14ac:dyDescent="0.25">
      <c r="A101" s="2322"/>
      <c r="B101" s="2362"/>
      <c r="C101" s="1717"/>
      <c r="D101" s="212"/>
      <c r="G101" s="2322"/>
      <c r="H101" s="605"/>
      <c r="I101" s="60"/>
      <c r="J101" s="211"/>
      <c r="K101" s="434"/>
    </row>
    <row r="102" spans="1:12" ht="17.100000000000001" customHeight="1" x14ac:dyDescent="0.25">
      <c r="A102" s="2322"/>
      <c r="B102" s="2362"/>
      <c r="C102" s="1717"/>
      <c r="D102" s="212"/>
      <c r="G102" s="2322"/>
      <c r="H102" s="2362"/>
      <c r="I102" s="1068"/>
      <c r="J102" s="211"/>
      <c r="K102" s="434"/>
    </row>
    <row r="103" spans="1:12" ht="17.100000000000001" customHeight="1" thickBot="1" x14ac:dyDescent="0.3">
      <c r="A103" s="2361"/>
      <c r="B103" s="2363"/>
      <c r="C103" s="1718"/>
      <c r="D103" s="309"/>
      <c r="G103" s="2337"/>
      <c r="H103" s="2363"/>
      <c r="I103" s="2363"/>
      <c r="J103" s="684"/>
      <c r="K103" s="62"/>
    </row>
    <row r="104" spans="1:12" ht="6.95" customHeight="1" x14ac:dyDescent="0.25"/>
    <row r="105" spans="1:12" ht="19.5" thickBot="1" x14ac:dyDescent="0.35">
      <c r="A105" s="258" t="s">
        <v>129</v>
      </c>
      <c r="B105" s="258"/>
      <c r="C105" s="15"/>
      <c r="D105" s="15"/>
      <c r="E105" s="1723" t="s">
        <v>868</v>
      </c>
      <c r="G105" s="258" t="s">
        <v>221</v>
      </c>
      <c r="H105" s="258"/>
      <c r="L105" s="1728" t="s">
        <v>869</v>
      </c>
    </row>
    <row r="106" spans="1:12" ht="15.75" thickBot="1" x14ac:dyDescent="0.3">
      <c r="A106" s="2332" t="s">
        <v>95</v>
      </c>
      <c r="B106" s="2333"/>
      <c r="C106" s="1707"/>
      <c r="D106" s="73" t="s">
        <v>71</v>
      </c>
      <c r="E106" s="73" t="s">
        <v>81</v>
      </c>
      <c r="G106" s="2332" t="s">
        <v>212</v>
      </c>
      <c r="H106" s="2333"/>
      <c r="I106" s="2334"/>
      <c r="J106" s="73" t="s">
        <v>71</v>
      </c>
      <c r="K106" s="73" t="s">
        <v>81</v>
      </c>
    </row>
    <row r="107" spans="1:12" ht="17.100000000000001" customHeight="1" x14ac:dyDescent="0.25">
      <c r="A107" s="2321"/>
      <c r="B107" s="605"/>
      <c r="C107" s="1719"/>
      <c r="D107" s="233"/>
      <c r="E107" s="433"/>
      <c r="G107" s="2321"/>
      <c r="H107" s="605"/>
      <c r="I107" s="60"/>
      <c r="J107" s="233"/>
      <c r="K107" s="395"/>
    </row>
    <row r="108" spans="1:12" ht="17.100000000000001" customHeight="1" x14ac:dyDescent="0.25">
      <c r="A108" s="2322"/>
      <c r="B108" s="2362"/>
      <c r="C108" s="1720"/>
      <c r="D108" s="211"/>
      <c r="E108" s="434"/>
      <c r="G108" s="2322"/>
      <c r="H108" s="605"/>
      <c r="I108" s="60"/>
      <c r="J108" s="233"/>
      <c r="K108" s="395"/>
    </row>
    <row r="109" spans="1:12" ht="17.100000000000001" customHeight="1" x14ac:dyDescent="0.25">
      <c r="A109" s="2322"/>
      <c r="B109" s="605"/>
      <c r="C109" s="1719"/>
      <c r="D109" s="211"/>
      <c r="E109" s="434"/>
      <c r="G109" s="2322"/>
      <c r="H109" s="605"/>
      <c r="I109" s="60"/>
      <c r="J109" s="233"/>
      <c r="K109" s="395"/>
    </row>
    <row r="110" spans="1:12" ht="17.100000000000001" customHeight="1" thickBot="1" x14ac:dyDescent="0.3">
      <c r="A110" s="2323"/>
      <c r="B110" s="2371"/>
      <c r="C110" s="1721"/>
      <c r="D110" s="235"/>
      <c r="E110" s="603"/>
      <c r="G110" s="2361"/>
      <c r="H110" s="2363"/>
      <c r="I110" s="2338"/>
      <c r="J110" s="442"/>
      <c r="K110" s="443"/>
    </row>
    <row r="111" spans="1:12" x14ac:dyDescent="0.25">
      <c r="A111" s="2336"/>
      <c r="B111" s="2336"/>
      <c r="D111" s="1440"/>
    </row>
  </sheetData>
  <mergeCells count="48">
    <mergeCell ref="A13:C13"/>
    <mergeCell ref="G13:H13"/>
    <mergeCell ref="A10:C10"/>
    <mergeCell ref="A11:C11"/>
    <mergeCell ref="G11:H11"/>
    <mergeCell ref="A12:C12"/>
    <mergeCell ref="G12:H12"/>
    <mergeCell ref="G42:H42"/>
    <mergeCell ref="A14:C14"/>
    <mergeCell ref="G14:H14"/>
    <mergeCell ref="A15:C15"/>
    <mergeCell ref="G15:H15"/>
    <mergeCell ref="A16:C16"/>
    <mergeCell ref="G16:H16"/>
    <mergeCell ref="A17:C17"/>
    <mergeCell ref="G17:H17"/>
    <mergeCell ref="A27:C27"/>
    <mergeCell ref="A29:J29"/>
    <mergeCell ref="G41:H41"/>
    <mergeCell ref="A62:B62"/>
    <mergeCell ref="G43:H43"/>
    <mergeCell ref="G44:H44"/>
    <mergeCell ref="G45:H45"/>
    <mergeCell ref="G46:H46"/>
    <mergeCell ref="G47:H47"/>
    <mergeCell ref="A56:B56"/>
    <mergeCell ref="A57:B57"/>
    <mergeCell ref="A58:B58"/>
    <mergeCell ref="A59:B59"/>
    <mergeCell ref="A60:B60"/>
    <mergeCell ref="A61:B61"/>
    <mergeCell ref="A82:B82"/>
    <mergeCell ref="A63:B63"/>
    <mergeCell ref="A64:B64"/>
    <mergeCell ref="A65:B65"/>
    <mergeCell ref="A66:B66"/>
    <mergeCell ref="A67:B67"/>
    <mergeCell ref="A73:B73"/>
    <mergeCell ref="A74:B74"/>
    <mergeCell ref="A75:B75"/>
    <mergeCell ref="A76:B76"/>
    <mergeCell ref="A80:B80"/>
    <mergeCell ref="A81:B81"/>
    <mergeCell ref="A83:B83"/>
    <mergeCell ref="A84:B84"/>
    <mergeCell ref="A85:B85"/>
    <mergeCell ref="A86:B86"/>
    <mergeCell ref="A87:B87"/>
  </mergeCells>
  <pageMargins left="0.7" right="0.7" top="0.75" bottom="0.75" header="0.3" footer="0.3"/>
  <pageSetup scale="70" fitToHeight="0" orientation="portrait" r:id="rId1"/>
  <rowBreaks count="1" manualBreakCount="1">
    <brk id="52" max="16383" man="1"/>
  </rowBreaks>
  <colBreaks count="2" manualBreakCount="2">
    <brk id="10" max="1048575" man="1"/>
    <brk id="12" max="1048575" man="1"/>
  </colBreaks>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6662-C43A-4518-9375-5998874F2535}">
  <sheetPr>
    <tabColor rgb="FF00B050"/>
  </sheetPr>
  <dimension ref="A1"/>
  <sheetViews>
    <sheetView workbookViewId="0">
      <selection activeCell="B2" sqref="B2"/>
    </sheetView>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06FA-5E68-490C-AB5D-086F5DFB5ACD}">
  <sheetPr>
    <pageSetUpPr fitToPage="1"/>
  </sheetPr>
  <dimension ref="A1:V313"/>
  <sheetViews>
    <sheetView zoomScaleNormal="100" workbookViewId="0">
      <selection activeCell="G139" sqref="G139:K139"/>
    </sheetView>
  </sheetViews>
  <sheetFormatPr defaultRowHeight="15" x14ac:dyDescent="0.25"/>
  <cols>
    <col min="1" max="5" width="10.7109375" style="2027" customWidth="1"/>
    <col min="6" max="6" width="0.85546875" style="2027" customWidth="1"/>
    <col min="7" max="11" width="10.7109375" style="2027" customWidth="1"/>
    <col min="12" max="12" width="5.7109375" style="2027" customWidth="1"/>
    <col min="13" max="16" width="10.7109375" style="2027" customWidth="1"/>
    <col min="17" max="16384" width="9.140625" style="2027"/>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2048"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044"/>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101.28</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101.28</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043"/>
      <c r="J27" s="191">
        <f>J13+E17-E25</f>
        <v>-101.28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039"/>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-101.28</v>
      </c>
      <c r="G34" s="613">
        <f>C34-E34</f>
        <v>1036.28</v>
      </c>
      <c r="H34" s="614">
        <f>E34/C34</f>
        <v>-0.10832085561497326</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0</v>
      </c>
      <c r="G36" s="616">
        <f>C36-E36</f>
        <v>250</v>
      </c>
      <c r="H36" s="617">
        <f>E36/C36</f>
        <v>0</v>
      </c>
      <c r="I36" s="612" t="s">
        <v>356</v>
      </c>
      <c r="J36" s="151"/>
    </row>
    <row r="37" spans="1:11" ht="15.75" thickBot="1" x14ac:dyDescent="0.3">
      <c r="A37" s="407" t="s">
        <v>60</v>
      </c>
      <c r="B37" s="516"/>
      <c r="C37" s="408">
        <f>SUM(C34:C36)</f>
        <v>1885</v>
      </c>
      <c r="D37" s="409">
        <f>SUM(D34:D36)</f>
        <v>0</v>
      </c>
      <c r="E37" s="410">
        <f>SUM(E34:E36)</f>
        <v>-101.28</v>
      </c>
      <c r="G37" s="43">
        <f>C37-E37</f>
        <v>1986.28</v>
      </c>
      <c r="H37" s="11"/>
      <c r="I37" s="612"/>
    </row>
    <row r="38" spans="1:11" ht="5.0999999999999996" customHeight="1" thickBot="1" x14ac:dyDescent="0.35">
      <c r="A38" s="2053"/>
      <c r="B38" s="2053"/>
      <c r="E38" s="2039"/>
      <c r="G38" s="151"/>
      <c r="H38" s="151"/>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2040"/>
      <c r="B44" s="2040"/>
      <c r="C44" s="10"/>
      <c r="D44" s="10"/>
      <c r="E44" s="11"/>
      <c r="K44" s="183"/>
    </row>
    <row r="45" spans="1:11" ht="16.5" thickBot="1" x14ac:dyDescent="0.3">
      <c r="A45" s="487" t="s">
        <v>131</v>
      </c>
      <c r="B45" s="522"/>
      <c r="C45" s="488"/>
      <c r="D45" s="2054"/>
      <c r="E45" s="2054"/>
      <c r="F45" s="490"/>
      <c r="G45" s="2055"/>
      <c r="H45" s="2055"/>
      <c r="I45" s="362" t="s">
        <v>200</v>
      </c>
      <c r="J45" s="361" t="s">
        <v>199</v>
      </c>
      <c r="K45" s="183"/>
    </row>
    <row r="46" spans="1:11" ht="15.75" thickBot="1" x14ac:dyDescent="0.3">
      <c r="A46" s="197"/>
      <c r="B46" s="197"/>
      <c r="C46" s="177"/>
      <c r="F46" s="177"/>
      <c r="G46" s="196"/>
      <c r="H46" s="196"/>
      <c r="I46" s="198">
        <f>C37+E43</f>
        <v>1885</v>
      </c>
      <c r="J46" s="199">
        <f>E37+E43</f>
        <v>-101.28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044"/>
      <c r="J49" s="191">
        <f>J257</f>
        <v>0</v>
      </c>
      <c r="K49" s="203"/>
    </row>
    <row r="50" spans="1:14" x14ac:dyDescent="0.25">
      <c r="A50" s="51" t="s">
        <v>162</v>
      </c>
      <c r="B50" s="51"/>
      <c r="C50" s="2049"/>
      <c r="D50" s="2039"/>
      <c r="E50" s="11"/>
    </row>
    <row r="54" spans="1:14" ht="18.75" x14ac:dyDescent="0.3">
      <c r="E54" s="380" t="s">
        <v>144</v>
      </c>
      <c r="I54" s="18"/>
      <c r="J54" s="2519" t="s">
        <v>556</v>
      </c>
      <c r="K54" s="2519"/>
    </row>
    <row r="55" spans="1:14" ht="9.9499999999999993" customHeight="1" x14ac:dyDescent="0.25">
      <c r="A55" s="1013"/>
      <c r="B55" s="1013"/>
      <c r="C55" s="1801" t="s">
        <v>854</v>
      </c>
      <c r="D55" s="2039"/>
      <c r="E55" s="2039"/>
      <c r="J55" s="2039"/>
    </row>
    <row r="56" spans="1:14" ht="19.5" thickBot="1" x14ac:dyDescent="0.35">
      <c r="A56" s="164" t="s">
        <v>59</v>
      </c>
      <c r="B56" s="164"/>
      <c r="C56" s="2589"/>
      <c r="D56" s="2589"/>
      <c r="E56" s="2589"/>
      <c r="F56" s="18"/>
      <c r="G56" s="2320">
        <v>2021</v>
      </c>
      <c r="H56" s="168"/>
      <c r="J56" s="2039"/>
    </row>
    <row r="57" spans="1:14" x14ac:dyDescent="0.25">
      <c r="J57" s="2039"/>
    </row>
    <row r="58" spans="1:14" ht="12" customHeight="1" x14ac:dyDescent="0.25">
      <c r="A58" s="258" t="s">
        <v>64</v>
      </c>
      <c r="B58" s="258"/>
      <c r="C58" s="11"/>
      <c r="D58" s="1802" t="s">
        <v>855</v>
      </c>
      <c r="E58" s="2039"/>
      <c r="J58" s="2039"/>
    </row>
    <row r="59" spans="1:14" ht="8.1" customHeight="1" thickBot="1" x14ac:dyDescent="0.35">
      <c r="A59" s="2053"/>
      <c r="B59" s="2053"/>
      <c r="C59" s="11"/>
      <c r="D59" s="2039"/>
      <c r="E59" s="2039"/>
      <c r="J59" s="2039"/>
    </row>
    <row r="60" spans="1:14" ht="15.75" thickBot="1" x14ac:dyDescent="0.3">
      <c r="A60" s="2046" t="s">
        <v>198</v>
      </c>
      <c r="B60" s="2047"/>
      <c r="C60" s="2043"/>
      <c r="D60" s="359"/>
      <c r="E60" s="358"/>
      <c r="F60" s="2043"/>
      <c r="G60" s="2043"/>
      <c r="H60" s="2043"/>
      <c r="I60" s="2043"/>
      <c r="J60" s="357" t="s">
        <v>203</v>
      </c>
      <c r="K60" s="356"/>
    </row>
    <row r="61" spans="1:14" ht="9.9499999999999993" customHeight="1" thickBot="1" x14ac:dyDescent="0.3">
      <c r="B61" s="1804" t="s">
        <v>856</v>
      </c>
      <c r="H61" s="1804" t="s">
        <v>857</v>
      </c>
      <c r="K61" s="162"/>
    </row>
    <row r="62" spans="1:14" ht="20.100000000000001" customHeight="1" thickBot="1" x14ac:dyDescent="0.3">
      <c r="A62" s="2035" t="s">
        <v>169</v>
      </c>
      <c r="B62" s="2036"/>
      <c r="C62" s="2036"/>
      <c r="D62" s="73" t="s">
        <v>17</v>
      </c>
      <c r="E62" s="207" t="s">
        <v>99</v>
      </c>
      <c r="G62" s="2584" t="s">
        <v>554</v>
      </c>
      <c r="H62" s="2585"/>
      <c r="I62" s="2585"/>
      <c r="J62" s="2586"/>
      <c r="K62" s="162"/>
    </row>
    <row r="63" spans="1:14" ht="15.75" customHeight="1" thickBot="1" x14ac:dyDescent="0.3">
      <c r="A63" s="2486"/>
      <c r="B63" s="2487"/>
      <c r="C63" s="2488"/>
      <c r="D63" s="233"/>
      <c r="E63" s="355"/>
      <c r="G63" s="2035" t="s">
        <v>63</v>
      </c>
      <c r="H63" s="2036"/>
      <c r="I63" s="558" t="s">
        <v>17</v>
      </c>
      <c r="J63" s="271" t="s">
        <v>61</v>
      </c>
      <c r="K63" s="162"/>
      <c r="N63" s="2057"/>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042" t="s">
        <v>196</v>
      </c>
      <c r="B75" s="2043"/>
      <c r="C75" s="2043"/>
      <c r="D75" s="2043"/>
      <c r="E75" s="351"/>
      <c r="F75" s="2043"/>
      <c r="G75" s="2043"/>
      <c r="H75" s="2043"/>
      <c r="I75" s="2043"/>
      <c r="J75" s="2044"/>
      <c r="K75" s="33">
        <f>K60-D73</f>
        <v>0</v>
      </c>
    </row>
    <row r="76" spans="1:11" ht="8.1" customHeight="1" x14ac:dyDescent="0.25">
      <c r="E76" s="2039"/>
      <c r="K76" s="162"/>
    </row>
    <row r="77" spans="1:11" ht="12" customHeight="1" x14ac:dyDescent="0.25">
      <c r="A77" s="258" t="s">
        <v>763</v>
      </c>
      <c r="E77" s="2039"/>
      <c r="K77" s="162"/>
    </row>
    <row r="78" spans="1:11" ht="9.9499999999999993" customHeight="1" thickBot="1" x14ac:dyDescent="0.3">
      <c r="D78" s="1806" t="s">
        <v>858</v>
      </c>
      <c r="E78" s="2039"/>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2039"/>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2039"/>
      <c r="G84" s="2495"/>
      <c r="H84" s="2495"/>
      <c r="I84" s="2495"/>
      <c r="J84" s="2495"/>
      <c r="K84" s="2495"/>
    </row>
    <row r="85" spans="1:11" ht="15" customHeight="1" thickBot="1" x14ac:dyDescent="0.3">
      <c r="A85" s="2567" t="s">
        <v>149</v>
      </c>
      <c r="B85" s="2568"/>
      <c r="C85" s="414">
        <f>D85</f>
        <v>0</v>
      </c>
      <c r="D85" s="416"/>
      <c r="E85" s="59" t="s">
        <v>229</v>
      </c>
      <c r="F85" s="2039"/>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2039"/>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039"/>
      <c r="K89" s="162"/>
    </row>
    <row r="90" spans="1:11" ht="12" customHeight="1" x14ac:dyDescent="0.25">
      <c r="A90" s="258" t="s">
        <v>65</v>
      </c>
      <c r="B90" s="258"/>
      <c r="C90" s="160"/>
      <c r="D90" s="1808" t="s">
        <v>860</v>
      </c>
      <c r="E90" s="2039"/>
      <c r="K90" s="162"/>
    </row>
    <row r="91" spans="1:11" ht="5.0999999999999996" customHeight="1" thickBot="1" x14ac:dyDescent="0.35">
      <c r="A91" s="2053"/>
      <c r="B91" s="2053"/>
      <c r="C91" s="24"/>
      <c r="D91" s="2039"/>
      <c r="E91" s="2039"/>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036"/>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039"/>
      <c r="G117" s="161"/>
      <c r="H117" s="161"/>
      <c r="K117" s="162"/>
    </row>
    <row r="118" spans="1:21" ht="15.75" thickBot="1" x14ac:dyDescent="0.3">
      <c r="C118" s="11"/>
      <c r="D118" s="11"/>
      <c r="E118" s="2039"/>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2039"/>
      <c r="I120" s="86"/>
      <c r="K120" s="162"/>
    </row>
    <row r="121" spans="1:21" ht="15" customHeight="1" x14ac:dyDescent="0.25">
      <c r="A121" s="258" t="s">
        <v>265</v>
      </c>
      <c r="B121" s="258"/>
      <c r="D121" s="10"/>
      <c r="E121" s="2039"/>
      <c r="I121" s="86"/>
      <c r="K121" s="162"/>
    </row>
    <row r="122" spans="1:21" ht="15" customHeight="1" x14ac:dyDescent="0.25">
      <c r="A122" s="258"/>
      <c r="B122" s="258"/>
      <c r="D122" s="10"/>
      <c r="E122" s="2039"/>
      <c r="I122" s="86"/>
      <c r="K122" s="162"/>
    </row>
    <row r="123" spans="1:21" ht="15" customHeight="1" x14ac:dyDescent="0.25">
      <c r="A123" s="448" t="s">
        <v>650</v>
      </c>
      <c r="B123" s="448"/>
      <c r="D123" s="10"/>
      <c r="E123" s="2039"/>
      <c r="I123" s="86"/>
      <c r="K123" s="162"/>
    </row>
    <row r="124" spans="1:21" ht="9.9499999999999993" customHeight="1" thickBot="1" x14ac:dyDescent="0.3">
      <c r="D124" s="1809" t="s">
        <v>863</v>
      </c>
      <c r="K124" s="162"/>
    </row>
    <row r="125" spans="1:21" ht="15" customHeight="1" thickBot="1" x14ac:dyDescent="0.3">
      <c r="A125" s="2506" t="s">
        <v>19</v>
      </c>
      <c r="B125" s="2508"/>
      <c r="C125" s="2037"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1072</v>
      </c>
      <c r="C138" s="80" t="s">
        <v>1119</v>
      </c>
      <c r="D138" s="227">
        <v>15.89</v>
      </c>
      <c r="E138" s="229"/>
      <c r="G138" s="2531" t="s">
        <v>1118</v>
      </c>
      <c r="H138" s="2531"/>
      <c r="I138" s="2531"/>
      <c r="J138" s="2531"/>
      <c r="K138" s="2531"/>
    </row>
    <row r="139" spans="1:11" ht="15" customHeight="1" x14ac:dyDescent="0.25">
      <c r="A139" s="1002"/>
      <c r="B139" s="80" t="s">
        <v>224</v>
      </c>
      <c r="C139" s="102" t="s">
        <v>373</v>
      </c>
      <c r="D139" s="227">
        <v>40</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056"/>
      <c r="B148" s="2041" t="s">
        <v>1</v>
      </c>
      <c r="C148" s="1003" t="s">
        <v>541</v>
      </c>
      <c r="D148" s="1005"/>
      <c r="E148" s="231"/>
      <c r="G148" s="2526"/>
      <c r="H148" s="2526"/>
      <c r="I148" s="2526"/>
      <c r="J148" s="2526"/>
      <c r="K148" s="2526"/>
    </row>
    <row r="149" spans="1:14" ht="15" customHeight="1" x14ac:dyDescent="0.25">
      <c r="A149" s="2532" t="s">
        <v>119</v>
      </c>
      <c r="B149" s="2533"/>
      <c r="C149" s="2050"/>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033" t="s">
        <v>120</v>
      </c>
      <c r="B158" s="2034"/>
      <c r="C158" s="2029"/>
      <c r="D158" s="33">
        <f>SUM(D126:D157)</f>
        <v>101.28</v>
      </c>
      <c r="E158" s="2030"/>
      <c r="G158" s="594" t="s">
        <v>281</v>
      </c>
      <c r="H158" s="593" t="s">
        <v>277</v>
      </c>
      <c r="I158" s="593" t="s">
        <v>278</v>
      </c>
      <c r="K158" s="162"/>
      <c r="L158" s="10"/>
    </row>
    <row r="159" spans="1:14" ht="15" customHeight="1" thickBot="1" x14ac:dyDescent="0.3">
      <c r="G159" s="2045"/>
      <c r="H159" s="606">
        <v>0</v>
      </c>
      <c r="I159" s="592">
        <f>D158-H159</f>
        <v>101.28</v>
      </c>
      <c r="K159" s="162"/>
      <c r="M159" s="33">
        <f>(K119-H159)</f>
        <v>0</v>
      </c>
      <c r="N159" s="325" t="s">
        <v>276</v>
      </c>
    </row>
    <row r="160" spans="1:14" ht="15" customHeight="1" thickBot="1" x14ac:dyDescent="0.3">
      <c r="A160" s="2052" t="s">
        <v>246</v>
      </c>
      <c r="B160" s="205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2038" t="s">
        <v>242</v>
      </c>
      <c r="H162" s="2038"/>
      <c r="J162" s="10"/>
      <c r="K162" s="162"/>
    </row>
    <row r="163" spans="1:16" ht="15" customHeight="1" thickBot="1" x14ac:dyDescent="0.3">
      <c r="A163" s="2027" t="s">
        <v>279</v>
      </c>
      <c r="D163" s="33">
        <f>D162-I159</f>
        <v>-101.28</v>
      </c>
      <c r="E163" s="33">
        <f>C162-D163</f>
        <v>1036.28</v>
      </c>
      <c r="G163" s="2045" t="s">
        <v>287</v>
      </c>
      <c r="K163" s="162"/>
      <c r="M163" s="2038" t="s">
        <v>741</v>
      </c>
    </row>
    <row r="164" spans="1:16" ht="15" customHeight="1" thickBot="1" x14ac:dyDescent="0.3">
      <c r="A164" s="596" t="s">
        <v>280</v>
      </c>
      <c r="B164" s="2060"/>
      <c r="C164" s="484"/>
      <c r="D164" s="431">
        <f>N164</f>
        <v>0</v>
      </c>
      <c r="E164" s="483" t="s">
        <v>239</v>
      </c>
      <c r="G164" s="2051" t="s">
        <v>738</v>
      </c>
      <c r="H164" s="2509" t="s">
        <v>282</v>
      </c>
      <c r="I164" s="2509"/>
      <c r="J164" s="2045"/>
      <c r="M164" s="2051" t="s">
        <v>738</v>
      </c>
      <c r="N164" s="607">
        <v>0</v>
      </c>
    </row>
    <row r="165" spans="1:16" ht="15" customHeight="1" thickBot="1" x14ac:dyDescent="0.3">
      <c r="A165" s="461" t="s">
        <v>247</v>
      </c>
      <c r="B165" s="461"/>
      <c r="C165" s="460">
        <f>C162</f>
        <v>935</v>
      </c>
      <c r="D165" s="456">
        <f>D163+D164</f>
        <v>-101.28</v>
      </c>
      <c r="E165" s="457">
        <f>+C162-D165</f>
        <v>1036.28</v>
      </c>
      <c r="G165" s="2045" t="s">
        <v>704</v>
      </c>
      <c r="H165" s="204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043"/>
      <c r="F170" s="2043"/>
      <c r="G170" s="2043"/>
      <c r="H170" s="2043"/>
      <c r="I170" s="2043"/>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058"/>
      <c r="C176" s="2043"/>
      <c r="D176" s="2043"/>
      <c r="E176" s="2043"/>
      <c r="F176" s="2043"/>
      <c r="G176" s="2043"/>
      <c r="H176" s="2043"/>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052" t="s">
        <v>651</v>
      </c>
      <c r="D179" s="1806" t="s">
        <v>864</v>
      </c>
      <c r="J179" s="10"/>
      <c r="K179" s="162"/>
    </row>
    <row r="180" spans="1:16" ht="15" customHeight="1" thickBot="1" x14ac:dyDescent="0.3">
      <c r="A180" s="2028" t="s">
        <v>88</v>
      </c>
      <c r="B180" s="2029"/>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028" t="s">
        <v>89</v>
      </c>
      <c r="B187" s="2029"/>
      <c r="C187" s="2029"/>
      <c r="D187" s="33">
        <f>SUM(D181:D186)</f>
        <v>0</v>
      </c>
      <c r="E187" s="2030"/>
      <c r="G187" s="594" t="s">
        <v>281</v>
      </c>
      <c r="H187" s="593" t="s">
        <v>277</v>
      </c>
      <c r="I187" s="593" t="s">
        <v>278</v>
      </c>
      <c r="K187" s="162"/>
      <c r="L187" s="10"/>
    </row>
    <row r="188" spans="1:16" ht="15" customHeight="1" thickBot="1" x14ac:dyDescent="0.3">
      <c r="G188" s="2045"/>
      <c r="H188" s="606">
        <v>0</v>
      </c>
      <c r="I188" s="592">
        <f>D187-H188</f>
        <v>0</v>
      </c>
      <c r="K188" s="162"/>
      <c r="M188" s="33">
        <f>(J176-H188)</f>
        <v>0</v>
      </c>
      <c r="N188" s="325" t="s">
        <v>276</v>
      </c>
    </row>
    <row r="189" spans="1:16" ht="15" customHeight="1" thickBot="1" x14ac:dyDescent="0.3">
      <c r="A189" s="2052" t="s">
        <v>285</v>
      </c>
      <c r="B189" s="2052"/>
      <c r="J189" s="10"/>
      <c r="K189" s="162"/>
    </row>
    <row r="190" spans="1:16" ht="15" customHeight="1" thickBot="1" x14ac:dyDescent="0.3">
      <c r="A190" s="462" t="s">
        <v>123</v>
      </c>
      <c r="B190" s="462"/>
      <c r="C190" s="463" t="s">
        <v>245</v>
      </c>
      <c r="D190" s="463" t="s">
        <v>47</v>
      </c>
      <c r="E190" s="463" t="s">
        <v>243</v>
      </c>
      <c r="H190" s="51"/>
      <c r="I190" s="10"/>
      <c r="J190" s="2045"/>
      <c r="K190" s="162"/>
      <c r="P190" s="2051" t="s">
        <v>83</v>
      </c>
    </row>
    <row r="191" spans="1:16" ht="15" customHeight="1" thickBot="1" x14ac:dyDescent="0.3">
      <c r="A191" s="464" t="s">
        <v>248</v>
      </c>
      <c r="B191" s="539"/>
      <c r="C191" s="465">
        <f>C81</f>
        <v>700</v>
      </c>
      <c r="D191" s="469">
        <f>D81</f>
        <v>0</v>
      </c>
      <c r="E191" s="308">
        <f>C191-D191</f>
        <v>700</v>
      </c>
      <c r="G191" s="2038" t="s">
        <v>257</v>
      </c>
      <c r="H191" s="2038"/>
      <c r="J191" s="10"/>
      <c r="K191" s="162"/>
    </row>
    <row r="192" spans="1:16" ht="15" customHeight="1" thickBot="1" x14ac:dyDescent="0.3">
      <c r="A192" s="586" t="s">
        <v>274</v>
      </c>
      <c r="B192" s="587"/>
      <c r="C192" s="588"/>
      <c r="D192" s="33">
        <f>D191-I188</f>
        <v>0</v>
      </c>
      <c r="E192" s="33">
        <f>E191+I188</f>
        <v>700</v>
      </c>
      <c r="G192" s="2045" t="s">
        <v>287</v>
      </c>
      <c r="M192" s="2038" t="s">
        <v>737</v>
      </c>
    </row>
    <row r="193" spans="1:14" ht="15" customHeight="1" thickBot="1" x14ac:dyDescent="0.3">
      <c r="A193" s="596" t="s">
        <v>280</v>
      </c>
      <c r="B193" s="2059"/>
      <c r="C193" s="589"/>
      <c r="D193" s="431">
        <f>N193</f>
        <v>0</v>
      </c>
      <c r="E193" s="450" t="s">
        <v>256</v>
      </c>
      <c r="G193" s="2051" t="s">
        <v>738</v>
      </c>
      <c r="H193" s="2509" t="s">
        <v>282</v>
      </c>
      <c r="I193" s="2509"/>
      <c r="J193" s="2045"/>
      <c r="K193" s="162"/>
      <c r="L193" s="10"/>
      <c r="M193" s="2051" t="s">
        <v>736</v>
      </c>
      <c r="N193" s="607">
        <v>0</v>
      </c>
    </row>
    <row r="194" spans="1:14" ht="15" customHeight="1" thickBot="1" x14ac:dyDescent="0.3">
      <c r="A194" s="467" t="s">
        <v>231</v>
      </c>
      <c r="B194" s="467"/>
      <c r="C194" s="466">
        <f>C191</f>
        <v>700</v>
      </c>
      <c r="D194" s="466">
        <f>D192+D193</f>
        <v>0</v>
      </c>
      <c r="E194" s="466">
        <f>C194-D194</f>
        <v>700</v>
      </c>
      <c r="G194" s="2045" t="s">
        <v>703</v>
      </c>
      <c r="H194" s="2038"/>
      <c r="J194" s="2045"/>
    </row>
    <row r="195" spans="1:14" ht="15" customHeight="1" x14ac:dyDescent="0.25"/>
    <row r="196" spans="1:14" ht="15" customHeight="1" thickBot="1" x14ac:dyDescent="0.3">
      <c r="G196" s="2038"/>
      <c r="H196" s="2038"/>
      <c r="J196" s="10"/>
      <c r="K196" s="162"/>
    </row>
    <row r="197" spans="1:14" ht="15" customHeight="1" thickBot="1" x14ac:dyDescent="0.3">
      <c r="A197" s="324" t="s">
        <v>92</v>
      </c>
      <c r="B197" s="329"/>
      <c r="C197" s="2043"/>
      <c r="D197" s="2043"/>
      <c r="E197" s="2043"/>
      <c r="F197" s="2043"/>
      <c r="G197" s="2043"/>
      <c r="H197" s="2043"/>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038"/>
      <c r="C201" s="2038"/>
      <c r="D201" s="1805" t="s">
        <v>864</v>
      </c>
      <c r="K201" s="162"/>
    </row>
    <row r="202" spans="1:14" ht="15" customHeight="1" thickBot="1" x14ac:dyDescent="0.3">
      <c r="A202" s="136" t="s">
        <v>111</v>
      </c>
      <c r="B202" s="540"/>
      <c r="C202" s="2029"/>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038"/>
      <c r="H205" s="2038"/>
      <c r="J205" s="10"/>
      <c r="N205" s="162"/>
    </row>
    <row r="206" spans="1:14" ht="15" customHeight="1" thickBot="1" x14ac:dyDescent="0.3">
      <c r="A206" s="2033" t="s">
        <v>121</v>
      </c>
      <c r="B206" s="2034"/>
      <c r="C206" s="2029"/>
      <c r="D206" s="33">
        <f>SUM(D203:D205)</f>
        <v>0</v>
      </c>
      <c r="E206" s="2045" t="s">
        <v>293</v>
      </c>
    </row>
    <row r="207" spans="1:14" ht="15" customHeight="1" x14ac:dyDescent="0.25">
      <c r="K207" s="162"/>
    </row>
    <row r="208" spans="1:14" ht="15" customHeight="1" thickBot="1" x14ac:dyDescent="0.3">
      <c r="A208" s="2052" t="s">
        <v>289</v>
      </c>
      <c r="B208" s="2052"/>
      <c r="K208" s="162"/>
    </row>
    <row r="209" spans="1:16" ht="15" customHeight="1" thickBot="1" x14ac:dyDescent="0.3">
      <c r="A209" s="1132" t="s">
        <v>114</v>
      </c>
      <c r="B209" s="1132"/>
      <c r="C209" s="472" t="s">
        <v>245</v>
      </c>
      <c r="D209" s="472" t="s">
        <v>47</v>
      </c>
      <c r="E209" s="472" t="s">
        <v>243</v>
      </c>
      <c r="K209" s="162"/>
      <c r="P209" s="2051" t="s">
        <v>83</v>
      </c>
    </row>
    <row r="210" spans="1:16" ht="15" customHeight="1" thickBot="1" x14ac:dyDescent="0.3">
      <c r="A210" s="1132" t="s">
        <v>248</v>
      </c>
      <c r="B210" s="1132"/>
      <c r="C210" s="432">
        <f>C82</f>
        <v>250</v>
      </c>
      <c r="D210" s="432">
        <f>D82</f>
        <v>0</v>
      </c>
      <c r="E210" s="432">
        <f>C210-D210</f>
        <v>250</v>
      </c>
      <c r="G210" s="2038" t="s">
        <v>257</v>
      </c>
      <c r="H210" s="2038"/>
      <c r="K210" s="162"/>
    </row>
    <row r="211" spans="1:16" ht="15" customHeight="1" thickBot="1" x14ac:dyDescent="0.3">
      <c r="A211" s="486" t="s">
        <v>273</v>
      </c>
      <c r="B211" s="544"/>
      <c r="C211" s="479"/>
      <c r="D211" s="432">
        <f>D210-D206</f>
        <v>0</v>
      </c>
      <c r="E211" s="432">
        <f>E210+D206</f>
        <v>250</v>
      </c>
      <c r="G211" s="2045" t="s">
        <v>290</v>
      </c>
      <c r="M211" s="2038" t="s">
        <v>739</v>
      </c>
    </row>
    <row r="212" spans="1:16" ht="15" customHeight="1" thickBot="1" x14ac:dyDescent="0.3">
      <c r="A212" s="596" t="s">
        <v>280</v>
      </c>
      <c r="B212" s="2060"/>
      <c r="C212" s="2044"/>
      <c r="D212" s="431">
        <f>N212</f>
        <v>0</v>
      </c>
      <c r="E212" s="450" t="s">
        <v>256</v>
      </c>
      <c r="G212" s="2051" t="s">
        <v>738</v>
      </c>
      <c r="H212" s="2509" t="s">
        <v>282</v>
      </c>
      <c r="I212" s="2509"/>
      <c r="J212" s="2045"/>
      <c r="K212" s="162"/>
      <c r="M212" s="2027" t="s">
        <v>738</v>
      </c>
      <c r="N212" s="607"/>
    </row>
    <row r="213" spans="1:16" ht="15" customHeight="1" thickBot="1" x14ac:dyDescent="0.3">
      <c r="A213" s="473" t="s">
        <v>250</v>
      </c>
      <c r="B213" s="545"/>
      <c r="C213" s="432">
        <f>C210</f>
        <v>250</v>
      </c>
      <c r="D213" s="432">
        <f>D211+D212</f>
        <v>0</v>
      </c>
      <c r="E213" s="432">
        <f>C213-D213</f>
        <v>250</v>
      </c>
      <c r="G213" s="2038" t="s">
        <v>292</v>
      </c>
      <c r="H213" s="2038"/>
    </row>
    <row r="214" spans="1:16" ht="15" customHeight="1" x14ac:dyDescent="0.25"/>
    <row r="215" spans="1:16" ht="15" customHeight="1" thickBot="1" x14ac:dyDescent="0.3">
      <c r="G215" s="2038"/>
      <c r="H215" s="2038"/>
      <c r="J215" s="10"/>
      <c r="K215" s="162"/>
    </row>
    <row r="216" spans="1:16" ht="15" customHeight="1" thickBot="1" x14ac:dyDescent="0.3">
      <c r="A216" s="324" t="s">
        <v>251</v>
      </c>
      <c r="B216" s="329"/>
      <c r="C216" s="2043"/>
      <c r="D216" s="2043"/>
      <c r="E216" s="2043"/>
      <c r="F216" s="2043"/>
      <c r="G216" s="2043"/>
      <c r="H216" s="2043"/>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043"/>
      <c r="D222" s="2043"/>
      <c r="E222" s="2043"/>
      <c r="F222" s="2043"/>
      <c r="G222" s="2043"/>
      <c r="H222" s="2043"/>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052" t="s">
        <v>264</v>
      </c>
      <c r="B226" s="2052"/>
      <c r="D226" s="10"/>
    </row>
    <row r="227" spans="1:14" ht="15" customHeight="1" thickBot="1" x14ac:dyDescent="0.3">
      <c r="A227" s="2031" t="s">
        <v>234</v>
      </c>
      <c r="B227" s="2032"/>
      <c r="C227" s="2032"/>
      <c r="D227" s="437">
        <f>D84</f>
        <v>0</v>
      </c>
      <c r="E227" s="2038" t="s">
        <v>254</v>
      </c>
    </row>
    <row r="228" spans="1:14" ht="15" customHeight="1" thickBot="1" x14ac:dyDescent="0.3">
      <c r="A228" s="2028" t="s">
        <v>142</v>
      </c>
      <c r="B228" s="2029"/>
      <c r="C228" s="2029"/>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045" t="s">
        <v>740</v>
      </c>
      <c r="J233" s="10"/>
      <c r="M233" s="33">
        <f>J222-D233</f>
        <v>0</v>
      </c>
      <c r="N233" s="2027" t="s">
        <v>276</v>
      </c>
    </row>
    <row r="234" spans="1:14" ht="15" customHeight="1" thickBot="1" x14ac:dyDescent="0.3">
      <c r="A234" s="2506" t="s">
        <v>93</v>
      </c>
      <c r="B234" s="2507"/>
      <c r="C234" s="2508"/>
      <c r="D234" s="73"/>
      <c r="E234" s="73" t="s">
        <v>81</v>
      </c>
      <c r="G234" s="1803" t="s">
        <v>867</v>
      </c>
      <c r="H234" s="2038"/>
      <c r="I234" s="10"/>
      <c r="J234" s="10"/>
    </row>
    <row r="235" spans="1:14" ht="15" customHeight="1" x14ac:dyDescent="0.25">
      <c r="A235" s="2486"/>
      <c r="B235" s="2487"/>
      <c r="C235" s="2488"/>
      <c r="D235" s="233"/>
      <c r="E235" s="433"/>
      <c r="G235" s="2038"/>
      <c r="H235" s="2038"/>
      <c r="I235" s="10"/>
      <c r="J235" s="10"/>
    </row>
    <row r="236" spans="1:14" ht="15" customHeight="1" x14ac:dyDescent="0.25">
      <c r="A236" s="2489"/>
      <c r="B236" s="2490"/>
      <c r="C236" s="2491"/>
      <c r="D236" s="233"/>
      <c r="E236" s="433"/>
      <c r="G236" s="2038"/>
      <c r="H236" s="2038"/>
      <c r="I236" s="10"/>
      <c r="J236" s="10"/>
    </row>
    <row r="237" spans="1:14" ht="15" customHeight="1" x14ac:dyDescent="0.25">
      <c r="A237" s="2489"/>
      <c r="B237" s="2490"/>
      <c r="C237" s="2491"/>
      <c r="D237" s="211"/>
      <c r="E237" s="434"/>
      <c r="G237" s="2038"/>
      <c r="H237" s="2038"/>
      <c r="I237" s="10"/>
      <c r="J237" s="10"/>
    </row>
    <row r="238" spans="1:14" ht="15" customHeight="1" thickBot="1" x14ac:dyDescent="0.3">
      <c r="A238" s="2492"/>
      <c r="B238" s="2493"/>
      <c r="C238" s="2494"/>
      <c r="D238" s="235"/>
      <c r="E238" s="435"/>
      <c r="G238" s="2038"/>
      <c r="H238" s="203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2038" t="s">
        <v>294</v>
      </c>
      <c r="I240" s="10"/>
      <c r="J240" s="10"/>
    </row>
    <row r="241" spans="1:16" ht="15" customHeight="1" thickBot="1" x14ac:dyDescent="0.3"/>
    <row r="242" spans="1:16" ht="15.95" customHeight="1" thickBot="1" x14ac:dyDescent="0.35">
      <c r="A242" s="2042" t="s">
        <v>560</v>
      </c>
      <c r="B242" s="204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045" t="s">
        <v>266</v>
      </c>
      <c r="G247" s="2038"/>
      <c r="H247" s="2038"/>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035" t="s">
        <v>95</v>
      </c>
      <c r="B249" s="2036"/>
      <c r="C249" s="2037"/>
      <c r="D249" s="73" t="s">
        <v>71</v>
      </c>
      <c r="E249" s="73" t="s">
        <v>81</v>
      </c>
      <c r="G249" s="1803" t="s">
        <v>868</v>
      </c>
      <c r="P249" s="2051"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028" t="s">
        <v>96</v>
      </c>
      <c r="B254" s="2029"/>
      <c r="C254" s="2029"/>
      <c r="D254" s="33">
        <f>SUM(D250:D253)</f>
        <v>0</v>
      </c>
      <c r="K254" s="162"/>
    </row>
    <row r="255" spans="1:16" ht="15.95" customHeight="1" thickBot="1" x14ac:dyDescent="0.35">
      <c r="A255" s="446" t="s">
        <v>130</v>
      </c>
      <c r="B255" s="547"/>
      <c r="C255" s="307"/>
      <c r="D255" s="447">
        <f>D247+D248-D254</f>
        <v>0</v>
      </c>
      <c r="E255" s="2038" t="s">
        <v>295</v>
      </c>
      <c r="G255" s="2045"/>
      <c r="H255" s="2045"/>
      <c r="K255" s="162"/>
    </row>
    <row r="256" spans="1:16" ht="15.95" customHeight="1" thickBot="1" x14ac:dyDescent="0.3">
      <c r="E256" s="2051"/>
      <c r="G256" s="2045"/>
      <c r="H256" s="2045"/>
      <c r="K256" s="162"/>
    </row>
    <row r="257" spans="1:11" ht="15.95" customHeight="1" thickBot="1" x14ac:dyDescent="0.3">
      <c r="A257" s="172" t="s">
        <v>260</v>
      </c>
      <c r="B257" s="173"/>
      <c r="C257" s="173"/>
      <c r="D257" s="202"/>
      <c r="E257" s="173"/>
      <c r="F257" s="173"/>
      <c r="G257" s="205"/>
      <c r="H257" s="205"/>
      <c r="I257" s="2043"/>
      <c r="J257" s="191">
        <f>J242-D248</f>
        <v>0</v>
      </c>
      <c r="K257" s="162"/>
    </row>
    <row r="258" spans="1:11" ht="15.95" customHeight="1" x14ac:dyDescent="0.25">
      <c r="A258" s="51" t="s">
        <v>163</v>
      </c>
      <c r="B258" s="51"/>
      <c r="C258" s="2049"/>
      <c r="D258" s="2039"/>
      <c r="E258" s="11"/>
      <c r="J258" s="10"/>
      <c r="K258" s="162"/>
    </row>
    <row r="259" spans="1:11" ht="15.95" customHeight="1" x14ac:dyDescent="0.25">
      <c r="E259" s="2051"/>
      <c r="G259" s="2045"/>
      <c r="H259" s="2045"/>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2027" t="s">
        <v>235</v>
      </c>
      <c r="G261" s="151" t="s">
        <v>232</v>
      </c>
      <c r="H261" s="151"/>
      <c r="K261" s="162"/>
    </row>
    <row r="262" spans="1:11" ht="15.95" customHeight="1" x14ac:dyDescent="0.25">
      <c r="A262" s="317" t="s">
        <v>112</v>
      </c>
      <c r="B262" s="548"/>
      <c r="C262" s="316"/>
      <c r="D262" s="58">
        <f>D206</f>
        <v>0</v>
      </c>
      <c r="E262" s="2027" t="s">
        <v>235</v>
      </c>
      <c r="G262" s="151" t="s">
        <v>151</v>
      </c>
      <c r="H262" s="151"/>
      <c r="K262" s="162"/>
    </row>
    <row r="263" spans="1:11" ht="15.95" customHeight="1" thickBot="1" x14ac:dyDescent="0.3">
      <c r="A263" s="315" t="s">
        <v>113</v>
      </c>
      <c r="B263" s="549"/>
      <c r="C263" s="314"/>
      <c r="D263" s="257">
        <f>D111</f>
        <v>0</v>
      </c>
      <c r="E263" s="2027" t="s">
        <v>235</v>
      </c>
      <c r="G263" s="151" t="s">
        <v>232</v>
      </c>
      <c r="H263" s="151"/>
      <c r="K263" s="162"/>
    </row>
    <row r="264" spans="1:11" ht="15.95" customHeight="1" thickBot="1" x14ac:dyDescent="0.3">
      <c r="A264" s="2035" t="s">
        <v>212</v>
      </c>
      <c r="B264" s="2036"/>
      <c r="C264" s="203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051"/>
      <c r="K269" s="162"/>
    </row>
    <row r="270" spans="1:11" ht="15.95" customHeight="1" thickBot="1" x14ac:dyDescent="0.35">
      <c r="A270" s="440" t="s">
        <v>236</v>
      </c>
      <c r="B270" s="551"/>
      <c r="C270" s="312"/>
      <c r="D270" s="445">
        <f>D261+D262+D263-D269</f>
        <v>0</v>
      </c>
      <c r="E270" s="2038" t="s">
        <v>298</v>
      </c>
      <c r="G270" s="2045"/>
      <c r="H270" s="2045"/>
      <c r="K270" s="162"/>
    </row>
    <row r="271" spans="1:11" ht="15.95" customHeight="1" thickBot="1" x14ac:dyDescent="0.3">
      <c r="E271" s="2051"/>
      <c r="G271" s="2045"/>
      <c r="H271" s="2045"/>
      <c r="K271" s="162"/>
    </row>
    <row r="272" spans="1:11" ht="15.95" customHeight="1" thickBot="1" x14ac:dyDescent="0.3">
      <c r="A272" s="322" t="s">
        <v>204</v>
      </c>
      <c r="B272" s="552"/>
      <c r="C272" s="2043"/>
      <c r="D272" s="2043"/>
      <c r="E272" s="2043"/>
      <c r="F272" s="2043"/>
      <c r="G272" s="2043"/>
      <c r="H272" s="2043"/>
      <c r="I272" s="2044"/>
      <c r="J272" s="381">
        <f>D158+D187+D239+D269+D254</f>
        <v>101.28</v>
      </c>
      <c r="K272" s="162"/>
    </row>
    <row r="273" spans="1:22" ht="15.95" customHeight="1" thickBot="1" x14ac:dyDescent="0.3">
      <c r="G273" s="151"/>
      <c r="H273" s="151"/>
      <c r="K273" s="162"/>
    </row>
    <row r="274" spans="1:22" ht="16.5" thickBot="1" x14ac:dyDescent="0.3">
      <c r="A274" s="322" t="s">
        <v>205</v>
      </c>
      <c r="B274" s="552"/>
      <c r="C274" s="2043"/>
      <c r="D274" s="2043"/>
      <c r="E274" s="2043"/>
      <c r="F274" s="2043"/>
      <c r="G274" s="2043"/>
      <c r="H274" s="2043"/>
      <c r="I274" s="2044"/>
      <c r="J274" s="383">
        <f>K75+E112-J272</f>
        <v>-101.28</v>
      </c>
      <c r="K274" s="302"/>
      <c r="L274" s="377"/>
      <c r="M274" s="2027" t="s">
        <v>202</v>
      </c>
      <c r="U274" s="382" t="s">
        <v>206</v>
      </c>
      <c r="V274" s="303" t="s">
        <v>83</v>
      </c>
    </row>
    <row r="308" spans="3:5" x14ac:dyDescent="0.25">
      <c r="C308" s="2039"/>
      <c r="D308" s="2039"/>
      <c r="E308" s="2039"/>
    </row>
    <row r="309" spans="3:5" x14ac:dyDescent="0.25">
      <c r="C309" s="2039"/>
      <c r="D309" s="2039"/>
      <c r="E309" s="2039"/>
    </row>
    <row r="310" spans="3:5" x14ac:dyDescent="0.25">
      <c r="C310" s="2039"/>
      <c r="D310" s="2039"/>
      <c r="E310" s="2039"/>
    </row>
    <row r="311" spans="3:5" x14ac:dyDescent="0.25">
      <c r="C311" s="2039"/>
      <c r="D311" s="2039"/>
      <c r="E311" s="2039"/>
    </row>
    <row r="312" spans="3:5" x14ac:dyDescent="0.25">
      <c r="C312" s="2039"/>
      <c r="D312" s="2039"/>
      <c r="E312" s="2039"/>
    </row>
    <row r="313" spans="3:5" x14ac:dyDescent="0.25">
      <c r="C313" s="2039"/>
      <c r="D313" s="2039"/>
      <c r="E313" s="2039"/>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6507-5822-4164-8A0E-5D85EF04BDC6}">
  <sheetPr>
    <pageSetUpPr fitToPage="1"/>
  </sheetPr>
  <dimension ref="A1:V313"/>
  <sheetViews>
    <sheetView topLeftCell="A119" zoomScaleNormal="100" workbookViewId="0">
      <selection activeCell="E129" sqref="E129"/>
    </sheetView>
  </sheetViews>
  <sheetFormatPr defaultRowHeight="15" x14ac:dyDescent="0.25"/>
  <cols>
    <col min="1" max="5" width="10.7109375" style="2061" customWidth="1"/>
    <col min="6" max="6" width="0.85546875" style="2061" customWidth="1"/>
    <col min="7" max="11" width="10.7109375" style="2061" customWidth="1"/>
    <col min="12" max="12" width="5.7109375" style="2061" customWidth="1"/>
    <col min="13" max="16" width="10.7109375" style="2061" customWidth="1"/>
    <col min="17" max="16384" width="9.140625" style="2061"/>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September</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2163">
        <f>D60</f>
        <v>44094</v>
      </c>
      <c r="E11" s="173"/>
      <c r="F11" s="173"/>
      <c r="G11" s="492"/>
      <c r="H11" s="492"/>
      <c r="I11" s="2065" t="s">
        <v>203</v>
      </c>
      <c r="J11" s="174">
        <f>K60</f>
        <v>1182.75</v>
      </c>
      <c r="K11" s="162"/>
    </row>
    <row r="12" spans="1:11" ht="19.5" thickBot="1" x14ac:dyDescent="0.3">
      <c r="A12" s="494" t="s">
        <v>701</v>
      </c>
      <c r="B12" s="503"/>
      <c r="C12" s="495"/>
      <c r="D12" s="496" t="s">
        <v>86</v>
      </c>
      <c r="E12" s="497">
        <f>D73</f>
        <v>27.25</v>
      </c>
      <c r="F12" s="175"/>
      <c r="G12" s="176"/>
      <c r="H12" s="176"/>
      <c r="I12" s="177"/>
      <c r="K12" s="162"/>
    </row>
    <row r="13" spans="1:11" ht="16.5" thickBot="1" x14ac:dyDescent="0.3">
      <c r="A13" s="172" t="s">
        <v>159</v>
      </c>
      <c r="B13" s="173"/>
      <c r="C13" s="173"/>
      <c r="D13" s="173"/>
      <c r="E13" s="173"/>
      <c r="F13" s="173"/>
      <c r="G13" s="205"/>
      <c r="H13" s="205"/>
      <c r="I13" s="2070"/>
      <c r="J13" s="174">
        <f>J11-E12</f>
        <v>1155.5</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239.66</v>
      </c>
      <c r="E15" s="181"/>
      <c r="F15" s="177"/>
      <c r="G15" s="182"/>
      <c r="H15" s="182"/>
      <c r="I15" s="177"/>
      <c r="J15" s="177"/>
      <c r="K15" s="183"/>
    </row>
    <row r="16" spans="1:11" ht="15.75" thickBot="1" x14ac:dyDescent="0.3">
      <c r="A16" s="184" t="s">
        <v>98</v>
      </c>
      <c r="B16" s="197"/>
      <c r="C16" s="177"/>
      <c r="D16" s="185">
        <f>D111</f>
        <v>301.90000000000003</v>
      </c>
      <c r="E16" s="181"/>
      <c r="F16" s="177"/>
      <c r="G16" s="182"/>
      <c r="H16" s="182"/>
      <c r="I16" s="177"/>
      <c r="J16" s="177"/>
      <c r="K16" s="183"/>
    </row>
    <row r="17" spans="1:11" ht="16.5" thickBot="1" x14ac:dyDescent="0.3">
      <c r="A17" s="188" t="s">
        <v>218</v>
      </c>
      <c r="B17" s="189"/>
      <c r="C17" s="189"/>
      <c r="D17" s="190" t="s">
        <v>85</v>
      </c>
      <c r="E17" s="191">
        <f>E112</f>
        <v>541.56000000000006</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115.04</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115.04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069"/>
      <c r="J27" s="191">
        <f>J13+E17-E25</f>
        <v>1582.02</v>
      </c>
      <c r="K27" s="183"/>
    </row>
    <row r="28" spans="1:11" ht="16.5" thickBot="1" x14ac:dyDescent="0.3">
      <c r="J28" s="201"/>
      <c r="K28" s="183"/>
    </row>
    <row r="29" spans="1:11" ht="16.5" thickBot="1" x14ac:dyDescent="0.3">
      <c r="A29" s="478" t="s">
        <v>252</v>
      </c>
      <c r="B29" s="511"/>
      <c r="C29" s="477"/>
      <c r="D29" s="500"/>
      <c r="E29" s="499">
        <f>D206</f>
        <v>2.2999999999999998</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075"/>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866.27</v>
      </c>
      <c r="E34" s="411">
        <f>D165</f>
        <v>935</v>
      </c>
      <c r="G34" s="613">
        <f>C34-E34</f>
        <v>0</v>
      </c>
      <c r="H34" s="614">
        <f>E34/C34</f>
        <v>1</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0</v>
      </c>
      <c r="E36" s="413">
        <f>D213</f>
        <v>53.59</v>
      </c>
      <c r="G36" s="616">
        <f>C36-E36</f>
        <v>196.41</v>
      </c>
      <c r="H36" s="617">
        <f>E36/C36</f>
        <v>0.21436000000000002</v>
      </c>
      <c r="I36" s="612" t="s">
        <v>356</v>
      </c>
      <c r="J36" s="151"/>
    </row>
    <row r="37" spans="1:11" ht="15.75" thickBot="1" x14ac:dyDescent="0.3">
      <c r="A37" s="407" t="s">
        <v>60</v>
      </c>
      <c r="B37" s="516"/>
      <c r="C37" s="408">
        <f>SUM(C34:C36)</f>
        <v>1885</v>
      </c>
      <c r="D37" s="409">
        <f>SUM(D34:D36)</f>
        <v>866.27</v>
      </c>
      <c r="E37" s="410">
        <f>SUM(E34:E36)</f>
        <v>988.59</v>
      </c>
      <c r="G37" s="43">
        <f>C37-E37</f>
        <v>896.41</v>
      </c>
      <c r="H37" s="11"/>
      <c r="I37" s="612"/>
    </row>
    <row r="38" spans="1:11" ht="5.0999999999999996" customHeight="1" thickBot="1" x14ac:dyDescent="0.35">
      <c r="A38" s="2089"/>
      <c r="B38" s="2089"/>
      <c r="E38" s="2075"/>
      <c r="G38" s="151"/>
      <c r="H38" s="151"/>
    </row>
    <row r="39" spans="1:11" ht="15.75" thickBot="1" x14ac:dyDescent="0.3">
      <c r="A39" s="421" t="s">
        <v>82</v>
      </c>
      <c r="B39" s="517"/>
      <c r="C39" s="422"/>
      <c r="D39" s="418" t="s">
        <v>126</v>
      </c>
      <c r="E39" s="155" t="s">
        <v>127</v>
      </c>
    </row>
    <row r="40" spans="1:11" x14ac:dyDescent="0.25">
      <c r="A40" s="423" t="s">
        <v>214</v>
      </c>
      <c r="B40" s="518"/>
      <c r="C40" s="424"/>
      <c r="D40" s="419">
        <f>D83</f>
        <v>289.23</v>
      </c>
      <c r="E40" s="61">
        <f>D270</f>
        <v>593.43000000000006</v>
      </c>
      <c r="F40" s="151"/>
    </row>
    <row r="41" spans="1:11" x14ac:dyDescent="0.25">
      <c r="A41" s="425" t="s">
        <v>69</v>
      </c>
      <c r="B41" s="519"/>
      <c r="C41" s="430"/>
      <c r="D41" s="417">
        <f>D84</f>
        <v>0</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289.23</v>
      </c>
      <c r="E43" s="33">
        <f>SUM(E40:E42)</f>
        <v>593.43000000000006</v>
      </c>
      <c r="K43" s="183"/>
    </row>
    <row r="44" spans="1:11" ht="15.75" thickBot="1" x14ac:dyDescent="0.3">
      <c r="A44" s="2073"/>
      <c r="B44" s="2073"/>
      <c r="C44" s="10"/>
      <c r="D44" s="10"/>
      <c r="E44" s="11"/>
      <c r="K44" s="183"/>
    </row>
    <row r="45" spans="1:11" ht="16.5" thickBot="1" x14ac:dyDescent="0.3">
      <c r="A45" s="487" t="s">
        <v>131</v>
      </c>
      <c r="B45" s="522"/>
      <c r="C45" s="488"/>
      <c r="D45" s="2090"/>
      <c r="E45" s="2090"/>
      <c r="F45" s="490"/>
      <c r="G45" s="2091"/>
      <c r="H45" s="2091"/>
      <c r="I45" s="362" t="s">
        <v>200</v>
      </c>
      <c r="J45" s="361" t="s">
        <v>199</v>
      </c>
      <c r="K45" s="183"/>
    </row>
    <row r="46" spans="1:11" ht="15.75" thickBot="1" x14ac:dyDescent="0.3">
      <c r="A46" s="197"/>
      <c r="B46" s="197"/>
      <c r="C46" s="177"/>
      <c r="F46" s="177"/>
      <c r="G46" s="196"/>
      <c r="H46" s="196"/>
      <c r="I46" s="198">
        <f>C37+E43</f>
        <v>2478.4300000000003</v>
      </c>
      <c r="J46" s="199">
        <f>E37+E43</f>
        <v>1582.02</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070"/>
      <c r="J49" s="191">
        <f>J257</f>
        <v>0</v>
      </c>
      <c r="K49" s="203"/>
    </row>
    <row r="50" spans="1:14" x14ac:dyDescent="0.25">
      <c r="A50" s="51" t="s">
        <v>162</v>
      </c>
      <c r="B50" s="51"/>
      <c r="C50" s="2062"/>
      <c r="D50" s="2075"/>
      <c r="E50" s="11"/>
    </row>
    <row r="54" spans="1:14" ht="18.75" x14ac:dyDescent="0.3">
      <c r="E54" s="380" t="s">
        <v>144</v>
      </c>
      <c r="I54" s="18"/>
      <c r="J54" s="2519" t="s">
        <v>556</v>
      </c>
      <c r="K54" s="2519"/>
    </row>
    <row r="55" spans="1:14" ht="9.9499999999999993" customHeight="1" x14ac:dyDescent="0.25">
      <c r="A55" s="1013"/>
      <c r="B55" s="1013"/>
      <c r="C55" s="1801" t="s">
        <v>854</v>
      </c>
      <c r="D55" s="2075"/>
      <c r="E55" s="2075"/>
      <c r="J55" s="2075"/>
    </row>
    <row r="56" spans="1:14" ht="19.5" thickBot="1" x14ac:dyDescent="0.35">
      <c r="A56" s="164" t="s">
        <v>59</v>
      </c>
      <c r="B56" s="164"/>
      <c r="C56" s="2589" t="s">
        <v>742</v>
      </c>
      <c r="D56" s="2589"/>
      <c r="E56" s="2589"/>
      <c r="F56" s="18"/>
      <c r="G56" s="168">
        <v>2020</v>
      </c>
      <c r="H56" s="168"/>
      <c r="J56" s="2075"/>
    </row>
    <row r="57" spans="1:14" x14ac:dyDescent="0.25">
      <c r="J57" s="2075"/>
    </row>
    <row r="58" spans="1:14" ht="12" customHeight="1" x14ac:dyDescent="0.25">
      <c r="A58" s="258" t="s">
        <v>64</v>
      </c>
      <c r="B58" s="258"/>
      <c r="C58" s="11"/>
      <c r="D58" s="1802" t="s">
        <v>855</v>
      </c>
      <c r="E58" s="2075"/>
      <c r="J58" s="2075"/>
    </row>
    <row r="59" spans="1:14" ht="8.1" customHeight="1" thickBot="1" x14ac:dyDescent="0.35">
      <c r="A59" s="2089"/>
      <c r="B59" s="2089"/>
      <c r="C59" s="11"/>
      <c r="D59" s="2075"/>
      <c r="E59" s="2075"/>
      <c r="J59" s="2075"/>
    </row>
    <row r="60" spans="1:14" ht="15.75" thickBot="1" x14ac:dyDescent="0.3">
      <c r="A60" s="2063" t="s">
        <v>198</v>
      </c>
      <c r="B60" s="2064"/>
      <c r="C60" s="2069"/>
      <c r="D60" s="359">
        <v>44094</v>
      </c>
      <c r="E60" s="358"/>
      <c r="F60" s="2069"/>
      <c r="G60" s="2069"/>
      <c r="H60" s="2069"/>
      <c r="I60" s="2069"/>
      <c r="J60" s="357" t="s">
        <v>203</v>
      </c>
      <c r="K60" s="356">
        <v>1182.75</v>
      </c>
    </row>
    <row r="61" spans="1:14" ht="9.9499999999999993" customHeight="1" thickBot="1" x14ac:dyDescent="0.3">
      <c r="B61" s="1804" t="s">
        <v>856</v>
      </c>
      <c r="H61" s="1804" t="s">
        <v>857</v>
      </c>
      <c r="K61" s="162"/>
    </row>
    <row r="62" spans="1:14" ht="20.100000000000001" customHeight="1" thickBot="1" x14ac:dyDescent="0.3">
      <c r="A62" s="2071" t="s">
        <v>169</v>
      </c>
      <c r="B62" s="2083"/>
      <c r="C62" s="2083"/>
      <c r="D62" s="73" t="s">
        <v>17</v>
      </c>
      <c r="E62" s="207" t="s">
        <v>99</v>
      </c>
      <c r="G62" s="2584" t="s">
        <v>554</v>
      </c>
      <c r="H62" s="2585"/>
      <c r="I62" s="2585"/>
      <c r="J62" s="2586"/>
      <c r="K62" s="162"/>
    </row>
    <row r="63" spans="1:14" ht="15.75" customHeight="1" thickBot="1" x14ac:dyDescent="0.3">
      <c r="A63" s="2486" t="s">
        <v>998</v>
      </c>
      <c r="B63" s="2487"/>
      <c r="C63" s="2488"/>
      <c r="D63" s="233">
        <v>27.25</v>
      </c>
      <c r="E63" s="355" t="s">
        <v>992</v>
      </c>
      <c r="G63" s="2071" t="s">
        <v>63</v>
      </c>
      <c r="H63" s="2083"/>
      <c r="I63" s="558" t="s">
        <v>17</v>
      </c>
      <c r="J63" s="271" t="s">
        <v>61</v>
      </c>
      <c r="K63" s="162"/>
      <c r="N63" s="2087"/>
    </row>
    <row r="64" spans="1:14" x14ac:dyDescent="0.25">
      <c r="A64" s="2489"/>
      <c r="B64" s="2490"/>
      <c r="C64" s="2491"/>
      <c r="D64" s="211"/>
      <c r="E64" s="354"/>
      <c r="G64" s="2486" t="s">
        <v>1002</v>
      </c>
      <c r="H64" s="2488"/>
      <c r="I64" s="228">
        <v>11.95</v>
      </c>
      <c r="J64" s="231" t="s">
        <v>744</v>
      </c>
      <c r="K64" s="162"/>
    </row>
    <row r="65" spans="1:11" x14ac:dyDescent="0.25">
      <c r="A65" s="2489"/>
      <c r="B65" s="2490"/>
      <c r="C65" s="2491"/>
      <c r="D65" s="211"/>
      <c r="E65" s="354"/>
      <c r="G65" s="2489" t="s">
        <v>1003</v>
      </c>
      <c r="H65" s="2491"/>
      <c r="I65" s="227">
        <v>34.93</v>
      </c>
      <c r="J65" s="226" t="s">
        <v>999</v>
      </c>
      <c r="K65" s="162"/>
    </row>
    <row r="66" spans="1:11" x14ac:dyDescent="0.25">
      <c r="A66" s="2489"/>
      <c r="B66" s="2490"/>
      <c r="C66" s="2491"/>
      <c r="D66" s="211"/>
      <c r="E66" s="354"/>
      <c r="G66" s="2489" t="s">
        <v>1004</v>
      </c>
      <c r="H66" s="2491"/>
      <c r="I66" s="227">
        <v>13.44</v>
      </c>
      <c r="J66" s="226" t="s">
        <v>1000</v>
      </c>
      <c r="K66" s="162"/>
    </row>
    <row r="67" spans="1:11" x14ac:dyDescent="0.25">
      <c r="A67" s="2489"/>
      <c r="B67" s="2490"/>
      <c r="C67" s="2491"/>
      <c r="D67" s="211"/>
      <c r="E67" s="354"/>
      <c r="G67" s="2489" t="s">
        <v>1001</v>
      </c>
      <c r="H67" s="2491"/>
      <c r="I67" s="227">
        <v>501.03</v>
      </c>
      <c r="J67" s="226" t="s">
        <v>994</v>
      </c>
      <c r="K67" s="162"/>
    </row>
    <row r="68" spans="1:11" x14ac:dyDescent="0.25">
      <c r="A68" s="2489"/>
      <c r="B68" s="2490"/>
      <c r="C68" s="2491"/>
      <c r="D68" s="211"/>
      <c r="E68" s="354"/>
      <c r="G68" s="2489" t="s">
        <v>946</v>
      </c>
      <c r="H68" s="2491"/>
      <c r="I68" s="227">
        <v>15.9</v>
      </c>
      <c r="J68" s="226" t="s">
        <v>994</v>
      </c>
      <c r="K68" s="162"/>
    </row>
    <row r="69" spans="1:11" x14ac:dyDescent="0.25">
      <c r="A69" s="2489"/>
      <c r="B69" s="2490"/>
      <c r="C69" s="2491"/>
      <c r="D69" s="211"/>
      <c r="E69" s="354"/>
      <c r="G69" s="2489" t="s">
        <v>774</v>
      </c>
      <c r="H69" s="2491"/>
      <c r="I69" s="227">
        <v>26.5</v>
      </c>
      <c r="J69" s="226" t="s">
        <v>994</v>
      </c>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27.25</v>
      </c>
      <c r="E73" s="83"/>
      <c r="K73" s="162"/>
    </row>
    <row r="74" spans="1:11" ht="8.1" customHeight="1" thickBot="1" x14ac:dyDescent="0.3">
      <c r="K74" s="162"/>
    </row>
    <row r="75" spans="1:11" ht="15.75" thickBot="1" x14ac:dyDescent="0.3">
      <c r="A75" s="2068" t="s">
        <v>196</v>
      </c>
      <c r="B75" s="2069"/>
      <c r="C75" s="2069"/>
      <c r="D75" s="2069"/>
      <c r="E75" s="351"/>
      <c r="F75" s="2069"/>
      <c r="G75" s="2069"/>
      <c r="H75" s="2069"/>
      <c r="I75" s="2069"/>
      <c r="J75" s="2070"/>
      <c r="K75" s="33">
        <f>K60-D73</f>
        <v>1155.5</v>
      </c>
    </row>
    <row r="76" spans="1:11" ht="8.1" customHeight="1" x14ac:dyDescent="0.25">
      <c r="E76" s="2075"/>
      <c r="K76" s="162"/>
    </row>
    <row r="77" spans="1:11" ht="12" customHeight="1" x14ac:dyDescent="0.25">
      <c r="A77" s="258" t="s">
        <v>763</v>
      </c>
      <c r="E77" s="2075"/>
      <c r="K77" s="162"/>
    </row>
    <row r="78" spans="1:11" ht="9.9499999999999993" customHeight="1" thickBot="1" x14ac:dyDescent="0.3">
      <c r="D78" s="1806" t="s">
        <v>858</v>
      </c>
      <c r="E78" s="2075"/>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866.27</v>
      </c>
      <c r="E80" s="561">
        <f>C80-D80</f>
        <v>68.730000000000018</v>
      </c>
      <c r="F80" s="2075"/>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0</v>
      </c>
      <c r="E82" s="469">
        <f>C82-D82</f>
        <v>250</v>
      </c>
      <c r="G82" s="2495"/>
      <c r="H82" s="2495"/>
      <c r="I82" s="2495"/>
      <c r="J82" s="2495"/>
      <c r="K82" s="2495"/>
    </row>
    <row r="83" spans="1:11" ht="15" customHeight="1" x14ac:dyDescent="0.25">
      <c r="A83" s="2578" t="s">
        <v>211</v>
      </c>
      <c r="B83" s="2579"/>
      <c r="C83" s="414">
        <f>D83</f>
        <v>289.23</v>
      </c>
      <c r="D83" s="415">
        <v>289.23</v>
      </c>
      <c r="E83" s="59" t="s">
        <v>229</v>
      </c>
      <c r="G83" s="2495"/>
      <c r="H83" s="2495"/>
      <c r="I83" s="2495"/>
      <c r="J83" s="2495"/>
      <c r="K83" s="2495"/>
    </row>
    <row r="84" spans="1:11" ht="15" customHeight="1" x14ac:dyDescent="0.25">
      <c r="A84" s="2565" t="s">
        <v>122</v>
      </c>
      <c r="B84" s="2566"/>
      <c r="C84" s="414">
        <f>D84</f>
        <v>0</v>
      </c>
      <c r="D84" s="415">
        <v>0</v>
      </c>
      <c r="E84" s="59" t="s">
        <v>229</v>
      </c>
      <c r="F84" s="2075"/>
      <c r="G84" s="2495"/>
      <c r="H84" s="2495"/>
      <c r="I84" s="2495"/>
      <c r="J84" s="2495"/>
      <c r="K84" s="2495"/>
    </row>
    <row r="85" spans="1:11" ht="15" customHeight="1" thickBot="1" x14ac:dyDescent="0.3">
      <c r="A85" s="2567" t="s">
        <v>149</v>
      </c>
      <c r="B85" s="2568"/>
      <c r="C85" s="414">
        <f>D85</f>
        <v>0</v>
      </c>
      <c r="D85" s="416">
        <v>0</v>
      </c>
      <c r="E85" s="59" t="s">
        <v>229</v>
      </c>
      <c r="F85" s="2075"/>
      <c r="G85" s="2495"/>
      <c r="H85" s="2495"/>
      <c r="I85" s="2495"/>
      <c r="J85" s="2495"/>
      <c r="K85" s="2495"/>
    </row>
    <row r="86" spans="1:11" ht="15" customHeight="1" thickBot="1" x14ac:dyDescent="0.3">
      <c r="A86" s="2569" t="s">
        <v>228</v>
      </c>
      <c r="B86" s="2570"/>
      <c r="C86" s="156">
        <f>C80+C81+C82+C83+C84+C85</f>
        <v>2174.23</v>
      </c>
      <c r="D86" s="33">
        <f>SUM(D80:D85)</f>
        <v>1155.5</v>
      </c>
      <c r="E86" s="11"/>
      <c r="G86" s="2571"/>
      <c r="H86" s="2571"/>
      <c r="I86" s="2571"/>
      <c r="J86" s="2571"/>
      <c r="K86" s="2571"/>
    </row>
    <row r="87" spans="1:11" ht="9.9499999999999993" customHeight="1" thickBot="1" x14ac:dyDescent="0.3">
      <c r="E87" s="2075"/>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075"/>
      <c r="K89" s="162"/>
    </row>
    <row r="90" spans="1:11" ht="12" customHeight="1" x14ac:dyDescent="0.25">
      <c r="A90" s="258" t="s">
        <v>65</v>
      </c>
      <c r="B90" s="258"/>
      <c r="C90" s="160"/>
      <c r="D90" s="1808" t="s">
        <v>860</v>
      </c>
      <c r="E90" s="2075"/>
      <c r="K90" s="162"/>
    </row>
    <row r="91" spans="1:11" ht="5.0999999999999996" customHeight="1" thickBot="1" x14ac:dyDescent="0.35">
      <c r="A91" s="2089"/>
      <c r="B91" s="2089"/>
      <c r="C91" s="24"/>
      <c r="D91" s="2075"/>
      <c r="E91" s="2075"/>
      <c r="K91" s="162"/>
    </row>
    <row r="92" spans="1:11" ht="15.75" thickBot="1" x14ac:dyDescent="0.3">
      <c r="A92" s="2561" t="s">
        <v>4</v>
      </c>
      <c r="B92" s="2562"/>
      <c r="C92" s="999" t="s">
        <v>100</v>
      </c>
      <c r="D92" s="1000" t="s">
        <v>49</v>
      </c>
      <c r="E92" s="1001" t="s">
        <v>16</v>
      </c>
      <c r="K92" s="162"/>
    </row>
    <row r="93" spans="1:11" x14ac:dyDescent="0.25">
      <c r="A93" s="2563" t="s">
        <v>5</v>
      </c>
      <c r="B93" s="2564"/>
      <c r="C93" s="233">
        <v>50</v>
      </c>
      <c r="D93" s="233">
        <v>53.35</v>
      </c>
      <c r="E93" s="34">
        <f t="shared" ref="E93:E107" si="0">SUM(C93:D93)</f>
        <v>103.35</v>
      </c>
      <c r="K93" s="162"/>
    </row>
    <row r="94" spans="1:11" x14ac:dyDescent="0.25">
      <c r="A94" s="2549" t="s">
        <v>536</v>
      </c>
      <c r="B94" s="2550"/>
      <c r="C94" s="211">
        <v>69</v>
      </c>
      <c r="D94" s="211">
        <v>29.93</v>
      </c>
      <c r="E94" s="34">
        <f t="shared" si="0"/>
        <v>98.93</v>
      </c>
      <c r="K94" s="162"/>
    </row>
    <row r="95" spans="1:11" x14ac:dyDescent="0.25">
      <c r="A95" s="2549" t="s">
        <v>490</v>
      </c>
      <c r="B95" s="2550"/>
      <c r="C95" s="211">
        <v>10</v>
      </c>
      <c r="D95" s="211">
        <v>64.52</v>
      </c>
      <c r="E95" s="34">
        <f t="shared" si="0"/>
        <v>74.52</v>
      </c>
      <c r="K95" s="162"/>
    </row>
    <row r="96" spans="1:11" x14ac:dyDescent="0.25">
      <c r="A96" s="2549" t="s">
        <v>8</v>
      </c>
      <c r="B96" s="2550"/>
      <c r="C96" s="211">
        <v>0</v>
      </c>
      <c r="D96" s="211">
        <v>0</v>
      </c>
      <c r="E96" s="34">
        <f t="shared" si="0"/>
        <v>0</v>
      </c>
      <c r="K96" s="162"/>
    </row>
    <row r="97" spans="1:11" x14ac:dyDescent="0.25">
      <c r="A97" s="2549" t="s">
        <v>7</v>
      </c>
      <c r="B97" s="2550"/>
      <c r="C97" s="211">
        <v>11.57</v>
      </c>
      <c r="D97" s="211">
        <v>125.43</v>
      </c>
      <c r="E97" s="34">
        <f t="shared" si="0"/>
        <v>137</v>
      </c>
      <c r="K97" s="162"/>
    </row>
    <row r="98" spans="1:11" x14ac:dyDescent="0.25">
      <c r="A98" s="2549" t="s">
        <v>50</v>
      </c>
      <c r="B98" s="2550"/>
      <c r="C98" s="211">
        <v>0</v>
      </c>
      <c r="D98" s="211">
        <v>0</v>
      </c>
      <c r="E98" s="34">
        <f t="shared" si="0"/>
        <v>0</v>
      </c>
      <c r="K98" s="162"/>
    </row>
    <row r="99" spans="1:11" x14ac:dyDescent="0.25">
      <c r="A99" s="2549" t="s">
        <v>11</v>
      </c>
      <c r="B99" s="2550"/>
      <c r="C99" s="211"/>
      <c r="D99" s="211">
        <v>9.48</v>
      </c>
      <c r="E99" s="34">
        <f t="shared" si="0"/>
        <v>9.48</v>
      </c>
      <c r="K99" s="162"/>
    </row>
    <row r="100" spans="1:11" ht="15.75" thickBot="1" x14ac:dyDescent="0.3">
      <c r="A100" s="2549" t="s">
        <v>491</v>
      </c>
      <c r="B100" s="2550"/>
      <c r="C100" s="211">
        <v>10</v>
      </c>
      <c r="D100" s="211">
        <v>3.58</v>
      </c>
      <c r="E100" s="34">
        <f t="shared" si="0"/>
        <v>13.58</v>
      </c>
      <c r="I100" s="1803" t="s">
        <v>861</v>
      </c>
      <c r="K100" s="162"/>
    </row>
    <row r="101" spans="1:11" ht="15.75" thickBot="1" x14ac:dyDescent="0.3">
      <c r="A101" s="2549" t="s">
        <v>15</v>
      </c>
      <c r="B101" s="2550"/>
      <c r="C101" s="211">
        <v>89</v>
      </c>
      <c r="D101" s="211">
        <v>15.61</v>
      </c>
      <c r="E101" s="34">
        <f t="shared" si="0"/>
        <v>104.61</v>
      </c>
      <c r="G101" s="350" t="s">
        <v>62</v>
      </c>
      <c r="H101" s="2083"/>
      <c r="I101" s="349" t="s">
        <v>100</v>
      </c>
      <c r="J101" s="348" t="s">
        <v>49</v>
      </c>
      <c r="K101" s="162"/>
    </row>
    <row r="102" spans="1:11" x14ac:dyDescent="0.25">
      <c r="A102" s="2549" t="s">
        <v>13</v>
      </c>
      <c r="B102" s="2550"/>
      <c r="C102" s="211">
        <v>0</v>
      </c>
      <c r="D102" s="211">
        <v>0</v>
      </c>
      <c r="E102" s="34">
        <f t="shared" si="0"/>
        <v>0</v>
      </c>
      <c r="G102" s="2486" t="s">
        <v>1005</v>
      </c>
      <c r="H102" s="2488"/>
      <c r="I102" s="213">
        <v>0.09</v>
      </c>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0.09</v>
      </c>
      <c r="D107" s="1622">
        <f>J107</f>
        <v>0</v>
      </c>
      <c r="E107" s="34">
        <f t="shared" si="0"/>
        <v>0.09</v>
      </c>
      <c r="G107" s="438" t="s">
        <v>101</v>
      </c>
      <c r="H107" s="553"/>
      <c r="I107" s="54">
        <f>SUM(I102:I106)</f>
        <v>0.09</v>
      </c>
      <c r="J107" s="257">
        <f>SUM(J102:J106)</f>
        <v>0</v>
      </c>
      <c r="K107" s="162"/>
    </row>
    <row r="108" spans="1:11" ht="15.75" thickBot="1" x14ac:dyDescent="0.3">
      <c r="A108" s="2553" t="s">
        <v>66</v>
      </c>
      <c r="B108" s="2554"/>
      <c r="C108" s="960">
        <f>SUM(C93:C107)</f>
        <v>239.66</v>
      </c>
      <c r="D108" s="960">
        <f>SUM(D93:D107)</f>
        <v>301.90000000000003</v>
      </c>
      <c r="E108" s="960">
        <f>SUM(E93:E107)</f>
        <v>541.56000000000006</v>
      </c>
    </row>
    <row r="109" spans="1:11" ht="8.1" customHeight="1" thickBot="1" x14ac:dyDescent="0.3">
      <c r="K109" s="162"/>
    </row>
    <row r="110" spans="1:11" ht="15.75" thickBot="1" x14ac:dyDescent="0.3">
      <c r="A110" s="346" t="s">
        <v>91</v>
      </c>
      <c r="B110" s="527"/>
      <c r="C110" s="344">
        <f>C108</f>
        <v>239.66</v>
      </c>
      <c r="K110" s="162"/>
    </row>
    <row r="111" spans="1:11" ht="15.75" thickBot="1" x14ac:dyDescent="0.3">
      <c r="A111" s="345" t="s">
        <v>90</v>
      </c>
      <c r="B111" s="75"/>
      <c r="C111" s="75"/>
      <c r="D111" s="344">
        <f>D108</f>
        <v>301.90000000000003</v>
      </c>
      <c r="E111" s="2555" t="s">
        <v>537</v>
      </c>
      <c r="F111" s="2556"/>
      <c r="G111" s="2556"/>
      <c r="H111" s="2556"/>
      <c r="I111" s="2556"/>
      <c r="J111" s="2556"/>
      <c r="K111" s="2556"/>
    </row>
    <row r="112" spans="1:11" ht="15.75" thickBot="1" x14ac:dyDescent="0.3">
      <c r="A112" s="342" t="s">
        <v>217</v>
      </c>
      <c r="B112" s="341"/>
      <c r="C112" s="341"/>
      <c r="D112" s="341"/>
      <c r="E112" s="219">
        <f>E108</f>
        <v>541.56000000000006</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239.66</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075"/>
      <c r="G117" s="161"/>
      <c r="H117" s="161"/>
      <c r="K117" s="162"/>
    </row>
    <row r="118" spans="1:21" ht="15.75" thickBot="1" x14ac:dyDescent="0.3">
      <c r="C118" s="11"/>
      <c r="D118" s="11"/>
      <c r="E118" s="2075"/>
      <c r="K118" s="162" t="s">
        <v>143</v>
      </c>
    </row>
    <row r="119" spans="1:21" ht="18" customHeight="1" thickBot="1" x14ac:dyDescent="0.3">
      <c r="A119" s="2546" t="s">
        <v>191</v>
      </c>
      <c r="B119" s="2547"/>
      <c r="C119" s="2547"/>
      <c r="D119" s="2547"/>
      <c r="E119" s="2547"/>
      <c r="F119" s="2547"/>
      <c r="G119" s="2547"/>
      <c r="H119" s="2547"/>
      <c r="I119" s="2547"/>
      <c r="J119" s="2548"/>
      <c r="K119" s="222">
        <f>K114</f>
        <v>239.66</v>
      </c>
    </row>
    <row r="120" spans="1:21" ht="8.1" customHeight="1" x14ac:dyDescent="0.25">
      <c r="D120" s="10"/>
      <c r="E120" s="2075"/>
      <c r="I120" s="86"/>
      <c r="K120" s="162"/>
    </row>
    <row r="121" spans="1:21" ht="15" customHeight="1" x14ac:dyDescent="0.25">
      <c r="A121" s="258" t="s">
        <v>265</v>
      </c>
      <c r="B121" s="258"/>
      <c r="D121" s="10"/>
      <c r="E121" s="2075"/>
      <c r="I121" s="86"/>
      <c r="K121" s="162"/>
    </row>
    <row r="122" spans="1:21" ht="15" customHeight="1" x14ac:dyDescent="0.25">
      <c r="A122" s="258"/>
      <c r="B122" s="258"/>
      <c r="D122" s="10"/>
      <c r="E122" s="2075"/>
      <c r="I122" s="86"/>
      <c r="K122" s="162"/>
    </row>
    <row r="123" spans="1:21" ht="15" customHeight="1" x14ac:dyDescent="0.25">
      <c r="A123" s="448" t="s">
        <v>650</v>
      </c>
      <c r="B123" s="448"/>
      <c r="D123" s="10"/>
      <c r="E123" s="2075"/>
      <c r="I123" s="86"/>
      <c r="K123" s="162"/>
    </row>
    <row r="124" spans="1:21" ht="9.9499999999999993" customHeight="1" thickBot="1" x14ac:dyDescent="0.3">
      <c r="D124" s="1809" t="s">
        <v>863</v>
      </c>
      <c r="K124" s="162"/>
    </row>
    <row r="125" spans="1:21" ht="15" customHeight="1" thickBot="1" x14ac:dyDescent="0.3">
      <c r="A125" s="2506" t="s">
        <v>19</v>
      </c>
      <c r="B125" s="2508"/>
      <c r="C125" s="2072"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1010</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1010</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1006</v>
      </c>
      <c r="G136" s="2531" t="s">
        <v>540</v>
      </c>
      <c r="H136" s="2531"/>
      <c r="I136" s="2531"/>
      <c r="J136" s="2531"/>
      <c r="K136" s="2531"/>
    </row>
    <row r="137" spans="1:11" ht="15" customHeight="1" x14ac:dyDescent="0.25">
      <c r="A137" s="1011" t="s">
        <v>552</v>
      </c>
      <c r="B137" s="1012" t="s">
        <v>553</v>
      </c>
      <c r="C137" s="1010" t="s">
        <v>29</v>
      </c>
      <c r="D137" s="227">
        <v>11.95</v>
      </c>
      <c r="E137" s="229" t="s">
        <v>1007</v>
      </c>
      <c r="G137" s="2531" t="s">
        <v>540</v>
      </c>
      <c r="H137" s="2531"/>
      <c r="I137" s="2531"/>
      <c r="J137" s="2531"/>
      <c r="K137" s="2531"/>
    </row>
    <row r="138" spans="1:11" ht="15" customHeight="1" x14ac:dyDescent="0.25">
      <c r="A138" s="1002"/>
      <c r="B138" s="80" t="s">
        <v>224</v>
      </c>
      <c r="C138" s="80" t="s">
        <v>550</v>
      </c>
      <c r="D138" s="227">
        <v>15.9</v>
      </c>
      <c r="E138" s="229" t="s">
        <v>1008</v>
      </c>
      <c r="G138" s="2531" t="s">
        <v>540</v>
      </c>
      <c r="H138" s="2531"/>
      <c r="I138" s="2531"/>
      <c r="J138" s="2531"/>
      <c r="K138" s="2531"/>
    </row>
    <row r="139" spans="1:11" ht="15" customHeight="1" x14ac:dyDescent="0.25">
      <c r="A139" s="1002"/>
      <c r="B139" s="80" t="s">
        <v>224</v>
      </c>
      <c r="C139" s="102" t="s">
        <v>373</v>
      </c>
      <c r="D139" s="227">
        <v>26.5</v>
      </c>
      <c r="E139" s="229" t="s">
        <v>732</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27.25</v>
      </c>
      <c r="E147" s="231" t="s">
        <v>1009</v>
      </c>
      <c r="G147" s="2526"/>
      <c r="H147" s="2526"/>
      <c r="I147" s="2526"/>
      <c r="J147" s="2526"/>
      <c r="K147" s="2526"/>
    </row>
    <row r="148" spans="1:14" ht="15" customHeight="1" thickBot="1" x14ac:dyDescent="0.3">
      <c r="A148" s="2088"/>
      <c r="B148" s="2074" t="s">
        <v>1</v>
      </c>
      <c r="C148" s="1003" t="s">
        <v>541</v>
      </c>
      <c r="D148" s="1005"/>
      <c r="E148" s="231"/>
      <c r="G148" s="2526"/>
      <c r="H148" s="2526"/>
      <c r="I148" s="2526"/>
      <c r="J148" s="2526"/>
      <c r="K148" s="2526"/>
    </row>
    <row r="149" spans="1:14" ht="15" customHeight="1" x14ac:dyDescent="0.25">
      <c r="A149" s="2532" t="s">
        <v>119</v>
      </c>
      <c r="B149" s="2533"/>
      <c r="C149" s="2086"/>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081" t="s">
        <v>120</v>
      </c>
      <c r="B158" s="2082"/>
      <c r="C158" s="2077"/>
      <c r="D158" s="33">
        <f>SUM(D126:D157)</f>
        <v>115.03999999999999</v>
      </c>
      <c r="E158" s="2078"/>
      <c r="G158" s="594" t="s">
        <v>281</v>
      </c>
      <c r="H158" s="593" t="s">
        <v>277</v>
      </c>
      <c r="I158" s="593" t="s">
        <v>278</v>
      </c>
      <c r="K158" s="162"/>
      <c r="L158" s="10"/>
    </row>
    <row r="159" spans="1:14" ht="15" customHeight="1" thickBot="1" x14ac:dyDescent="0.3">
      <c r="G159" s="2066"/>
      <c r="H159" s="606">
        <v>115.04</v>
      </c>
      <c r="I159" s="592">
        <f>D158-H159</f>
        <v>0</v>
      </c>
      <c r="K159" s="162"/>
      <c r="M159" s="33">
        <f>(K119-H159)</f>
        <v>124.61999999999999</v>
      </c>
      <c r="N159" s="325" t="s">
        <v>276</v>
      </c>
    </row>
    <row r="160" spans="1:14" ht="15" customHeight="1" thickBot="1" x14ac:dyDescent="0.3">
      <c r="A160" s="2084" t="s">
        <v>246</v>
      </c>
      <c r="B160" s="2084"/>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866.27</v>
      </c>
      <c r="E162" s="457">
        <f>C162-D162</f>
        <v>68.730000000000018</v>
      </c>
      <c r="G162" s="2067" t="s">
        <v>242</v>
      </c>
      <c r="H162" s="2067"/>
      <c r="J162" s="10"/>
      <c r="K162" s="162"/>
    </row>
    <row r="163" spans="1:16" ht="15" customHeight="1" thickBot="1" x14ac:dyDescent="0.3">
      <c r="A163" s="2061" t="s">
        <v>279</v>
      </c>
      <c r="D163" s="33">
        <f>D162-I159</f>
        <v>866.27</v>
      </c>
      <c r="E163" s="33">
        <f>C162-D163</f>
        <v>68.730000000000018</v>
      </c>
      <c r="G163" s="2066" t="s">
        <v>287</v>
      </c>
      <c r="K163" s="162"/>
      <c r="M163" s="2067" t="s">
        <v>741</v>
      </c>
    </row>
    <row r="164" spans="1:16" ht="15" customHeight="1" thickBot="1" x14ac:dyDescent="0.3">
      <c r="A164" s="596" t="s">
        <v>280</v>
      </c>
      <c r="B164" s="2094"/>
      <c r="C164" s="484"/>
      <c r="D164" s="431">
        <f>N164</f>
        <v>68.73</v>
      </c>
      <c r="E164" s="483" t="s">
        <v>239</v>
      </c>
      <c r="G164" s="2085" t="s">
        <v>738</v>
      </c>
      <c r="H164" s="2509" t="s">
        <v>282</v>
      </c>
      <c r="I164" s="2509"/>
      <c r="J164" s="2066"/>
      <c r="M164" s="2085" t="s">
        <v>738</v>
      </c>
      <c r="N164" s="607">
        <v>68.73</v>
      </c>
    </row>
    <row r="165" spans="1:16" ht="15" customHeight="1" thickBot="1" x14ac:dyDescent="0.3">
      <c r="A165" s="461" t="s">
        <v>247</v>
      </c>
      <c r="B165" s="461"/>
      <c r="C165" s="460">
        <f>C162</f>
        <v>935</v>
      </c>
      <c r="D165" s="456">
        <f>D163+D164</f>
        <v>935</v>
      </c>
      <c r="E165" s="457">
        <f>+C162-D165</f>
        <v>0</v>
      </c>
      <c r="G165" s="2066" t="s">
        <v>704</v>
      </c>
      <c r="H165" s="2066"/>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069"/>
      <c r="F170" s="2069"/>
      <c r="G170" s="2069"/>
      <c r="H170" s="2069"/>
      <c r="I170" s="2069"/>
      <c r="J170" s="33">
        <f>M159-D164</f>
        <v>55.889999999999986</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092"/>
      <c r="C176" s="2069"/>
      <c r="D176" s="2069"/>
      <c r="E176" s="2069"/>
      <c r="F176" s="2069"/>
      <c r="G176" s="2069"/>
      <c r="H176" s="2069"/>
      <c r="I176" s="323"/>
      <c r="J176" s="33">
        <f>J170</f>
        <v>55.889999999999986</v>
      </c>
      <c r="K176" s="162" t="s">
        <v>146</v>
      </c>
    </row>
    <row r="177" spans="1:16" ht="15" customHeight="1" x14ac:dyDescent="0.25">
      <c r="J177" s="10"/>
      <c r="K177" s="162"/>
    </row>
    <row r="178" spans="1:16" ht="15" customHeight="1" x14ac:dyDescent="0.25">
      <c r="J178" s="10"/>
      <c r="K178" s="162"/>
    </row>
    <row r="179" spans="1:16" ht="15" customHeight="1" thickBot="1" x14ac:dyDescent="0.3">
      <c r="A179" s="2084" t="s">
        <v>651</v>
      </c>
      <c r="D179" s="1806" t="s">
        <v>864</v>
      </c>
      <c r="J179" s="10"/>
      <c r="K179" s="162"/>
    </row>
    <row r="180" spans="1:16" ht="15" customHeight="1" thickBot="1" x14ac:dyDescent="0.3">
      <c r="A180" s="2076" t="s">
        <v>88</v>
      </c>
      <c r="B180" s="2077"/>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076" t="s">
        <v>89</v>
      </c>
      <c r="B187" s="2077"/>
      <c r="C187" s="2077"/>
      <c r="D187" s="33">
        <f>SUM(D181:D186)</f>
        <v>0</v>
      </c>
      <c r="E187" s="2078"/>
      <c r="G187" s="594" t="s">
        <v>281</v>
      </c>
      <c r="H187" s="593" t="s">
        <v>277</v>
      </c>
      <c r="I187" s="593" t="s">
        <v>278</v>
      </c>
      <c r="K187" s="162"/>
      <c r="L187" s="10"/>
    </row>
    <row r="188" spans="1:16" ht="15" customHeight="1" thickBot="1" x14ac:dyDescent="0.3">
      <c r="G188" s="2066"/>
      <c r="H188" s="606">
        <v>0</v>
      </c>
      <c r="I188" s="592">
        <f>D187-H188</f>
        <v>0</v>
      </c>
      <c r="K188" s="162"/>
      <c r="M188" s="33">
        <f>(J176-H188)</f>
        <v>55.889999999999986</v>
      </c>
      <c r="N188" s="325" t="s">
        <v>276</v>
      </c>
    </row>
    <row r="189" spans="1:16" ht="15" customHeight="1" thickBot="1" x14ac:dyDescent="0.3">
      <c r="A189" s="2084" t="s">
        <v>285</v>
      </c>
      <c r="B189" s="2084"/>
      <c r="J189" s="10"/>
      <c r="K189" s="162"/>
    </row>
    <row r="190" spans="1:16" ht="15" customHeight="1" thickBot="1" x14ac:dyDescent="0.3">
      <c r="A190" s="462" t="s">
        <v>123</v>
      </c>
      <c r="B190" s="462"/>
      <c r="C190" s="463" t="s">
        <v>245</v>
      </c>
      <c r="D190" s="463" t="s">
        <v>47</v>
      </c>
      <c r="E190" s="463" t="s">
        <v>243</v>
      </c>
      <c r="H190" s="51"/>
      <c r="I190" s="10"/>
      <c r="J190" s="2066"/>
      <c r="K190" s="162"/>
      <c r="P190" s="2085" t="s">
        <v>83</v>
      </c>
    </row>
    <row r="191" spans="1:16" ht="15" customHeight="1" thickBot="1" x14ac:dyDescent="0.3">
      <c r="A191" s="464" t="s">
        <v>248</v>
      </c>
      <c r="B191" s="539"/>
      <c r="C191" s="465">
        <f>C81</f>
        <v>700</v>
      </c>
      <c r="D191" s="469">
        <f>D81</f>
        <v>0</v>
      </c>
      <c r="E191" s="308">
        <f>C191-D191</f>
        <v>700</v>
      </c>
      <c r="G191" s="2067" t="s">
        <v>257</v>
      </c>
      <c r="H191" s="2067"/>
      <c r="J191" s="10"/>
      <c r="K191" s="162"/>
    </row>
    <row r="192" spans="1:16" ht="15" customHeight="1" thickBot="1" x14ac:dyDescent="0.3">
      <c r="A192" s="586" t="s">
        <v>274</v>
      </c>
      <c r="B192" s="587"/>
      <c r="C192" s="588"/>
      <c r="D192" s="33">
        <f>D191-I188</f>
        <v>0</v>
      </c>
      <c r="E192" s="33">
        <f>E191+I188</f>
        <v>700</v>
      </c>
      <c r="G192" s="2066" t="s">
        <v>287</v>
      </c>
      <c r="M192" s="2067" t="s">
        <v>737</v>
      </c>
    </row>
    <row r="193" spans="1:14" ht="15" customHeight="1" thickBot="1" x14ac:dyDescent="0.3">
      <c r="A193" s="596" t="s">
        <v>280</v>
      </c>
      <c r="B193" s="2093"/>
      <c r="C193" s="589"/>
      <c r="D193" s="431">
        <f>N193</f>
        <v>0</v>
      </c>
      <c r="E193" s="450" t="s">
        <v>256</v>
      </c>
      <c r="G193" s="2085" t="s">
        <v>738</v>
      </c>
      <c r="H193" s="2509" t="s">
        <v>282</v>
      </c>
      <c r="I193" s="2509"/>
      <c r="J193" s="2066"/>
      <c r="K193" s="162"/>
      <c r="L193" s="10"/>
      <c r="M193" s="2085" t="s">
        <v>736</v>
      </c>
      <c r="N193" s="607">
        <v>0</v>
      </c>
    </row>
    <row r="194" spans="1:14" ht="15" customHeight="1" thickBot="1" x14ac:dyDescent="0.3">
      <c r="A194" s="467" t="s">
        <v>231</v>
      </c>
      <c r="B194" s="467"/>
      <c r="C194" s="466">
        <f>C191</f>
        <v>700</v>
      </c>
      <c r="D194" s="466">
        <f>D192+D193</f>
        <v>0</v>
      </c>
      <c r="E194" s="466">
        <f>C194-D194</f>
        <v>700</v>
      </c>
      <c r="G194" s="2066" t="s">
        <v>703</v>
      </c>
      <c r="H194" s="2067"/>
      <c r="J194" s="2066"/>
    </row>
    <row r="195" spans="1:14" ht="15" customHeight="1" x14ac:dyDescent="0.25"/>
    <row r="196" spans="1:14" ht="15" customHeight="1" thickBot="1" x14ac:dyDescent="0.3">
      <c r="G196" s="2067"/>
      <c r="H196" s="2067"/>
      <c r="J196" s="10"/>
      <c r="K196" s="162"/>
    </row>
    <row r="197" spans="1:14" ht="15" customHeight="1" thickBot="1" x14ac:dyDescent="0.3">
      <c r="A197" s="324" t="s">
        <v>92</v>
      </c>
      <c r="B197" s="329"/>
      <c r="C197" s="2069"/>
      <c r="D197" s="2069"/>
      <c r="E197" s="2069"/>
      <c r="F197" s="2069"/>
      <c r="G197" s="2069"/>
      <c r="H197" s="2069"/>
      <c r="I197" s="323"/>
      <c r="J197" s="33">
        <f>M188-D193</f>
        <v>55.889999999999986</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067"/>
      <c r="C201" s="2067"/>
      <c r="D201" s="1805" t="s">
        <v>864</v>
      </c>
      <c r="K201" s="162"/>
    </row>
    <row r="202" spans="1:14" ht="15" customHeight="1" thickBot="1" x14ac:dyDescent="0.3">
      <c r="A202" s="136" t="s">
        <v>111</v>
      </c>
      <c r="B202" s="540"/>
      <c r="C202" s="2077"/>
      <c r="D202" s="147" t="s">
        <v>17</v>
      </c>
      <c r="K202" s="162"/>
    </row>
    <row r="203" spans="1:14" ht="15" customHeight="1" x14ac:dyDescent="0.25">
      <c r="A203" s="2510" t="s">
        <v>0</v>
      </c>
      <c r="B203" s="2511"/>
      <c r="C203" s="2512"/>
      <c r="D203" s="396">
        <v>2.2999999999999998</v>
      </c>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067"/>
      <c r="H205" s="2067"/>
      <c r="J205" s="10"/>
      <c r="N205" s="162"/>
    </row>
    <row r="206" spans="1:14" ht="15" customHeight="1" thickBot="1" x14ac:dyDescent="0.3">
      <c r="A206" s="2081" t="s">
        <v>121</v>
      </c>
      <c r="B206" s="2082"/>
      <c r="C206" s="2077"/>
      <c r="D206" s="33">
        <f>SUM(D203:D205)</f>
        <v>2.2999999999999998</v>
      </c>
      <c r="E206" s="2066" t="s">
        <v>293</v>
      </c>
    </row>
    <row r="207" spans="1:14" ht="15" customHeight="1" x14ac:dyDescent="0.25">
      <c r="K207" s="162"/>
    </row>
    <row r="208" spans="1:14" ht="15" customHeight="1" thickBot="1" x14ac:dyDescent="0.3">
      <c r="A208" s="2084" t="s">
        <v>289</v>
      </c>
      <c r="B208" s="2084"/>
      <c r="K208" s="162"/>
    </row>
    <row r="209" spans="1:16" ht="15" customHeight="1" thickBot="1" x14ac:dyDescent="0.3">
      <c r="A209" s="1132" t="s">
        <v>114</v>
      </c>
      <c r="B209" s="1132"/>
      <c r="C209" s="472" t="s">
        <v>245</v>
      </c>
      <c r="D209" s="472" t="s">
        <v>47</v>
      </c>
      <c r="E209" s="472" t="s">
        <v>243</v>
      </c>
      <c r="K209" s="162"/>
      <c r="P209" s="2085" t="s">
        <v>83</v>
      </c>
    </row>
    <row r="210" spans="1:16" ht="15" customHeight="1" thickBot="1" x14ac:dyDescent="0.3">
      <c r="A210" s="1132" t="s">
        <v>248</v>
      </c>
      <c r="B210" s="1132"/>
      <c r="C210" s="432">
        <f>C82</f>
        <v>250</v>
      </c>
      <c r="D210" s="432">
        <f>D82</f>
        <v>0</v>
      </c>
      <c r="E210" s="432">
        <f>C210-D210</f>
        <v>250</v>
      </c>
      <c r="G210" s="2067" t="s">
        <v>257</v>
      </c>
      <c r="H210" s="2067"/>
      <c r="K210" s="162"/>
    </row>
    <row r="211" spans="1:16" ht="15" customHeight="1" thickBot="1" x14ac:dyDescent="0.3">
      <c r="A211" s="486" t="s">
        <v>273</v>
      </c>
      <c r="B211" s="544"/>
      <c r="C211" s="479"/>
      <c r="D211" s="432">
        <f>D210-D206</f>
        <v>-2.2999999999999998</v>
      </c>
      <c r="E211" s="432">
        <f>E210+D206</f>
        <v>252.3</v>
      </c>
      <c r="G211" s="2066" t="s">
        <v>290</v>
      </c>
      <c r="M211" s="2067" t="s">
        <v>739</v>
      </c>
    </row>
    <row r="212" spans="1:16" ht="15" customHeight="1" thickBot="1" x14ac:dyDescent="0.3">
      <c r="A212" s="596" t="s">
        <v>280</v>
      </c>
      <c r="B212" s="2094"/>
      <c r="C212" s="2070"/>
      <c r="D212" s="431">
        <f>N212</f>
        <v>55.89</v>
      </c>
      <c r="E212" s="450" t="s">
        <v>256</v>
      </c>
      <c r="G212" s="2085" t="s">
        <v>738</v>
      </c>
      <c r="H212" s="2509" t="s">
        <v>282</v>
      </c>
      <c r="I212" s="2509"/>
      <c r="J212" s="2066"/>
      <c r="K212" s="162"/>
      <c r="M212" s="2061" t="s">
        <v>738</v>
      </c>
      <c r="N212" s="607">
        <v>55.89</v>
      </c>
    </row>
    <row r="213" spans="1:16" ht="15" customHeight="1" thickBot="1" x14ac:dyDescent="0.3">
      <c r="A213" s="473" t="s">
        <v>250</v>
      </c>
      <c r="B213" s="545"/>
      <c r="C213" s="432">
        <f>C210</f>
        <v>250</v>
      </c>
      <c r="D213" s="432">
        <f>D211+D212</f>
        <v>53.59</v>
      </c>
      <c r="E213" s="432">
        <f>C213-D213</f>
        <v>196.41</v>
      </c>
      <c r="G213" s="2067" t="s">
        <v>292</v>
      </c>
      <c r="H213" s="2067"/>
    </row>
    <row r="214" spans="1:16" ht="15" customHeight="1" x14ac:dyDescent="0.25"/>
    <row r="215" spans="1:16" ht="15" customHeight="1" thickBot="1" x14ac:dyDescent="0.3">
      <c r="G215" s="2067"/>
      <c r="H215" s="2067"/>
      <c r="J215" s="10"/>
      <c r="K215" s="162"/>
    </row>
    <row r="216" spans="1:16" ht="15" customHeight="1" thickBot="1" x14ac:dyDescent="0.3">
      <c r="A216" s="324" t="s">
        <v>251</v>
      </c>
      <c r="B216" s="329"/>
      <c r="C216" s="2069"/>
      <c r="D216" s="2069"/>
      <c r="E216" s="2069"/>
      <c r="F216" s="2069"/>
      <c r="G216" s="2069"/>
      <c r="H216" s="2069"/>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069"/>
      <c r="D222" s="2069"/>
      <c r="E222" s="2069"/>
      <c r="F222" s="2069"/>
      <c r="G222" s="2069"/>
      <c r="H222" s="2069"/>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084" t="s">
        <v>264</v>
      </c>
      <c r="B226" s="2084"/>
      <c r="D226" s="10"/>
    </row>
    <row r="227" spans="1:14" ht="15" customHeight="1" thickBot="1" x14ac:dyDescent="0.3">
      <c r="A227" s="2079" t="s">
        <v>234</v>
      </c>
      <c r="B227" s="2080"/>
      <c r="C227" s="2080"/>
      <c r="D227" s="437">
        <f>D84</f>
        <v>0</v>
      </c>
      <c r="E227" s="2067" t="s">
        <v>254</v>
      </c>
    </row>
    <row r="228" spans="1:14" ht="15" customHeight="1" thickBot="1" x14ac:dyDescent="0.3">
      <c r="A228" s="2076" t="s">
        <v>142</v>
      </c>
      <c r="B228" s="2077"/>
      <c r="C228" s="2077"/>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066" t="s">
        <v>740</v>
      </c>
      <c r="J233" s="10"/>
      <c r="M233" s="33">
        <f>J222-D233</f>
        <v>0</v>
      </c>
      <c r="N233" s="2061" t="s">
        <v>276</v>
      </c>
    </row>
    <row r="234" spans="1:14" ht="15" customHeight="1" thickBot="1" x14ac:dyDescent="0.3">
      <c r="A234" s="2506" t="s">
        <v>93</v>
      </c>
      <c r="B234" s="2507"/>
      <c r="C234" s="2508"/>
      <c r="D234" s="73"/>
      <c r="E234" s="73" t="s">
        <v>81</v>
      </c>
      <c r="G234" s="1803" t="s">
        <v>867</v>
      </c>
      <c r="H234" s="2067"/>
      <c r="I234" s="10"/>
      <c r="J234" s="10"/>
    </row>
    <row r="235" spans="1:14" ht="15" customHeight="1" x14ac:dyDescent="0.25">
      <c r="A235" s="2486"/>
      <c r="B235" s="2487"/>
      <c r="C235" s="2488"/>
      <c r="D235" s="233"/>
      <c r="E235" s="433"/>
      <c r="G235" s="2067"/>
      <c r="H235" s="2067"/>
      <c r="I235" s="10"/>
      <c r="J235" s="10"/>
    </row>
    <row r="236" spans="1:14" ht="15" customHeight="1" x14ac:dyDescent="0.25">
      <c r="A236" s="2489"/>
      <c r="B236" s="2490"/>
      <c r="C236" s="2491"/>
      <c r="D236" s="233"/>
      <c r="E236" s="433"/>
      <c r="G236" s="2067"/>
      <c r="H236" s="2067"/>
      <c r="I236" s="10"/>
      <c r="J236" s="10"/>
    </row>
    <row r="237" spans="1:14" ht="15" customHeight="1" x14ac:dyDescent="0.25">
      <c r="A237" s="2489"/>
      <c r="B237" s="2490"/>
      <c r="C237" s="2491"/>
      <c r="D237" s="211"/>
      <c r="E237" s="434"/>
      <c r="G237" s="2067"/>
      <c r="H237" s="2067"/>
      <c r="I237" s="10"/>
      <c r="J237" s="10"/>
    </row>
    <row r="238" spans="1:14" ht="15" customHeight="1" thickBot="1" x14ac:dyDescent="0.3">
      <c r="A238" s="2492"/>
      <c r="B238" s="2493"/>
      <c r="C238" s="2494"/>
      <c r="D238" s="235"/>
      <c r="E238" s="435"/>
      <c r="G238" s="2067"/>
      <c r="H238" s="2067"/>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2067" t="s">
        <v>294</v>
      </c>
      <c r="I240" s="10"/>
      <c r="J240" s="10"/>
    </row>
    <row r="241" spans="1:16" ht="15" customHeight="1" thickBot="1" x14ac:dyDescent="0.3"/>
    <row r="242" spans="1:16" ht="15.95" customHeight="1" thickBot="1" x14ac:dyDescent="0.35">
      <c r="A242" s="2068" t="s">
        <v>560</v>
      </c>
      <c r="B242" s="2069"/>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066" t="s">
        <v>266</v>
      </c>
      <c r="G247" s="2067"/>
      <c r="H247" s="2067"/>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071" t="s">
        <v>95</v>
      </c>
      <c r="B249" s="2083"/>
      <c r="C249" s="2072"/>
      <c r="D249" s="73" t="s">
        <v>71</v>
      </c>
      <c r="E249" s="73" t="s">
        <v>81</v>
      </c>
      <c r="G249" s="1803" t="s">
        <v>868</v>
      </c>
      <c r="P249" s="2085"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076" t="s">
        <v>96</v>
      </c>
      <c r="B254" s="2077"/>
      <c r="C254" s="2077"/>
      <c r="D254" s="33">
        <f>SUM(D250:D253)</f>
        <v>0</v>
      </c>
      <c r="K254" s="162"/>
    </row>
    <row r="255" spans="1:16" ht="15.95" customHeight="1" thickBot="1" x14ac:dyDescent="0.35">
      <c r="A255" s="446" t="s">
        <v>130</v>
      </c>
      <c r="B255" s="547"/>
      <c r="C255" s="307"/>
      <c r="D255" s="447">
        <f>D247+D248-D254</f>
        <v>0</v>
      </c>
      <c r="E255" s="2067" t="s">
        <v>295</v>
      </c>
      <c r="G255" s="2066"/>
      <c r="H255" s="2066"/>
      <c r="K255" s="162"/>
    </row>
    <row r="256" spans="1:16" ht="15.95" customHeight="1" thickBot="1" x14ac:dyDescent="0.3">
      <c r="E256" s="2085"/>
      <c r="G256" s="2066"/>
      <c r="H256" s="2066"/>
      <c r="K256" s="162"/>
    </row>
    <row r="257" spans="1:11" ht="15.95" customHeight="1" thickBot="1" x14ac:dyDescent="0.3">
      <c r="A257" s="172" t="s">
        <v>260</v>
      </c>
      <c r="B257" s="173"/>
      <c r="C257" s="173"/>
      <c r="D257" s="202"/>
      <c r="E257" s="173"/>
      <c r="F257" s="173"/>
      <c r="G257" s="205"/>
      <c r="H257" s="205"/>
      <c r="I257" s="2069"/>
      <c r="J257" s="191">
        <f>J242-D248</f>
        <v>0</v>
      </c>
      <c r="K257" s="162"/>
    </row>
    <row r="258" spans="1:11" ht="15.95" customHeight="1" x14ac:dyDescent="0.25">
      <c r="A258" s="51" t="s">
        <v>163</v>
      </c>
      <c r="B258" s="51"/>
      <c r="C258" s="2062"/>
      <c r="D258" s="2075"/>
      <c r="E258" s="11"/>
      <c r="J258" s="10"/>
      <c r="K258" s="162"/>
    </row>
    <row r="259" spans="1:11" ht="15.95" customHeight="1" x14ac:dyDescent="0.25">
      <c r="E259" s="2085"/>
      <c r="G259" s="2066"/>
      <c r="H259" s="2066"/>
      <c r="K259" s="162"/>
    </row>
    <row r="260" spans="1:11" ht="15.95" customHeight="1" thickBot="1" x14ac:dyDescent="0.3">
      <c r="A260" s="258" t="s">
        <v>221</v>
      </c>
      <c r="B260" s="258"/>
      <c r="K260" s="162"/>
    </row>
    <row r="261" spans="1:11" ht="15.95" customHeight="1" thickBot="1" x14ac:dyDescent="0.3">
      <c r="A261" s="319" t="s">
        <v>213</v>
      </c>
      <c r="B261" s="318"/>
      <c r="C261" s="318"/>
      <c r="D261" s="33">
        <f>D83</f>
        <v>289.23</v>
      </c>
      <c r="E261" s="2061" t="s">
        <v>235</v>
      </c>
      <c r="G261" s="151" t="s">
        <v>232</v>
      </c>
      <c r="H261" s="151"/>
      <c r="K261" s="162"/>
    </row>
    <row r="262" spans="1:11" ht="15.95" customHeight="1" x14ac:dyDescent="0.25">
      <c r="A262" s="317" t="s">
        <v>112</v>
      </c>
      <c r="B262" s="548"/>
      <c r="C262" s="316"/>
      <c r="D262" s="58">
        <f>D206</f>
        <v>2.2999999999999998</v>
      </c>
      <c r="E262" s="2061" t="s">
        <v>235</v>
      </c>
      <c r="G262" s="151" t="s">
        <v>151</v>
      </c>
      <c r="H262" s="151"/>
      <c r="K262" s="162"/>
    </row>
    <row r="263" spans="1:11" ht="15.95" customHeight="1" thickBot="1" x14ac:dyDescent="0.3">
      <c r="A263" s="315" t="s">
        <v>113</v>
      </c>
      <c r="B263" s="549"/>
      <c r="C263" s="314"/>
      <c r="D263" s="257">
        <f>D111</f>
        <v>301.90000000000003</v>
      </c>
      <c r="E263" s="2061" t="s">
        <v>235</v>
      </c>
      <c r="G263" s="151" t="s">
        <v>232</v>
      </c>
      <c r="H263" s="151"/>
      <c r="K263" s="162"/>
    </row>
    <row r="264" spans="1:11" ht="15.95" customHeight="1" thickBot="1" x14ac:dyDescent="0.3">
      <c r="A264" s="2071" t="s">
        <v>212</v>
      </c>
      <c r="B264" s="2083"/>
      <c r="C264" s="2072"/>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085"/>
      <c r="K269" s="162"/>
    </row>
    <row r="270" spans="1:11" ht="15.95" customHeight="1" thickBot="1" x14ac:dyDescent="0.35">
      <c r="A270" s="440" t="s">
        <v>236</v>
      </c>
      <c r="B270" s="551"/>
      <c r="C270" s="312"/>
      <c r="D270" s="445">
        <f>D261+D262+D263-D269</f>
        <v>593.43000000000006</v>
      </c>
      <c r="E270" s="2067" t="s">
        <v>298</v>
      </c>
      <c r="G270" s="2066"/>
      <c r="H270" s="2066"/>
      <c r="K270" s="162"/>
    </row>
    <row r="271" spans="1:11" ht="15.95" customHeight="1" thickBot="1" x14ac:dyDescent="0.3">
      <c r="E271" s="2085"/>
      <c r="G271" s="2066"/>
      <c r="H271" s="2066"/>
      <c r="K271" s="162"/>
    </row>
    <row r="272" spans="1:11" ht="15.95" customHeight="1" thickBot="1" x14ac:dyDescent="0.3">
      <c r="A272" s="322" t="s">
        <v>204</v>
      </c>
      <c r="B272" s="552"/>
      <c r="C272" s="2069"/>
      <c r="D272" s="2069"/>
      <c r="E272" s="2069"/>
      <c r="F272" s="2069"/>
      <c r="G272" s="2069"/>
      <c r="H272" s="2069"/>
      <c r="I272" s="2070"/>
      <c r="J272" s="381">
        <f>D158+D187+D239+D269+D254</f>
        <v>115.03999999999999</v>
      </c>
      <c r="K272" s="162"/>
    </row>
    <row r="273" spans="1:22" ht="15.95" customHeight="1" thickBot="1" x14ac:dyDescent="0.3">
      <c r="G273" s="151"/>
      <c r="H273" s="151"/>
      <c r="K273" s="162"/>
    </row>
    <row r="274" spans="1:22" ht="16.5" thickBot="1" x14ac:dyDescent="0.3">
      <c r="A274" s="322" t="s">
        <v>205</v>
      </c>
      <c r="B274" s="552"/>
      <c r="C274" s="2069"/>
      <c r="D274" s="2069"/>
      <c r="E274" s="2069"/>
      <c r="F274" s="2069"/>
      <c r="G274" s="2069"/>
      <c r="H274" s="2069"/>
      <c r="I274" s="2070"/>
      <c r="J274" s="383">
        <f>K75+E112-J272</f>
        <v>1582.02</v>
      </c>
      <c r="K274" s="302"/>
      <c r="L274" s="377"/>
      <c r="M274" s="2061" t="s">
        <v>202</v>
      </c>
      <c r="U274" s="382" t="s">
        <v>206</v>
      </c>
      <c r="V274" s="303" t="s">
        <v>83</v>
      </c>
    </row>
    <row r="308" spans="3:5" x14ac:dyDescent="0.25">
      <c r="C308" s="2075"/>
      <c r="D308" s="2075"/>
      <c r="E308" s="2075"/>
    </row>
    <row r="309" spans="3:5" x14ac:dyDescent="0.25">
      <c r="C309" s="2075"/>
      <c r="D309" s="2075"/>
      <c r="E309" s="2075"/>
    </row>
    <row r="310" spans="3:5" x14ac:dyDescent="0.25">
      <c r="C310" s="2075"/>
      <c r="D310" s="2075"/>
      <c r="E310" s="2075"/>
    </row>
    <row r="311" spans="3:5" x14ac:dyDescent="0.25">
      <c r="C311" s="2075"/>
      <c r="D311" s="2075"/>
      <c r="E311" s="2075"/>
    </row>
    <row r="312" spans="3:5" x14ac:dyDescent="0.25">
      <c r="C312" s="2075"/>
      <c r="D312" s="2075"/>
      <c r="E312" s="2075"/>
    </row>
    <row r="313" spans="3:5" x14ac:dyDescent="0.25">
      <c r="C313" s="2075"/>
      <c r="D313" s="2075"/>
      <c r="E313" s="2075"/>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0958-C4AC-4BA1-9CC1-D9103D5B3C0F}">
  <sheetPr>
    <pageSetUpPr fitToPage="1"/>
  </sheetPr>
  <dimension ref="A1:V313"/>
  <sheetViews>
    <sheetView topLeftCell="A7" zoomScaleNormal="100" workbookViewId="0">
      <selection activeCell="N104" sqref="N104"/>
    </sheetView>
  </sheetViews>
  <sheetFormatPr defaultRowHeight="15" x14ac:dyDescent="0.25"/>
  <cols>
    <col min="1" max="5" width="10.7109375" style="2095" customWidth="1"/>
    <col min="6" max="6" width="0.85546875" style="2095" customWidth="1"/>
    <col min="7" max="11" width="10.7109375" style="2095" customWidth="1"/>
    <col min="12" max="12" width="5.7109375" style="2095" customWidth="1"/>
    <col min="13" max="16" width="10.7109375" style="2095" customWidth="1"/>
    <col min="17" max="16384" width="9.140625" style="2095"/>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October</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44122</v>
      </c>
      <c r="E11" s="173"/>
      <c r="F11" s="173"/>
      <c r="G11" s="492"/>
      <c r="H11" s="492"/>
      <c r="I11" s="2116" t="s">
        <v>203</v>
      </c>
      <c r="J11" s="174">
        <f>K60</f>
        <v>1582.02</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112"/>
      <c r="J13" s="174">
        <f>J11-E12</f>
        <v>1582.02</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264.3</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264.3</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87.789999999999992</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87.789999999999992</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111"/>
      <c r="J27" s="191">
        <f>J13+E17-E25</f>
        <v>1758.53</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107"/>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847.21</v>
      </c>
      <c r="G34" s="613">
        <f>C34-E34</f>
        <v>87.789999999999964</v>
      </c>
      <c r="H34" s="614">
        <f>E34/C34</f>
        <v>0.9061069518716578</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53.59</v>
      </c>
      <c r="E36" s="413">
        <f>D213</f>
        <v>53.59</v>
      </c>
      <c r="G36" s="616">
        <f>C36-E36</f>
        <v>196.41</v>
      </c>
      <c r="H36" s="617">
        <f>E36/C36</f>
        <v>0.21436000000000002</v>
      </c>
      <c r="I36" s="612" t="s">
        <v>356</v>
      </c>
      <c r="J36" s="151"/>
    </row>
    <row r="37" spans="1:11" ht="15.75" thickBot="1" x14ac:dyDescent="0.3">
      <c r="A37" s="407" t="s">
        <v>60</v>
      </c>
      <c r="B37" s="516"/>
      <c r="C37" s="408">
        <f>SUM(C34:C36)</f>
        <v>1885</v>
      </c>
      <c r="D37" s="409">
        <f>SUM(D34:D36)</f>
        <v>988.59</v>
      </c>
      <c r="E37" s="410">
        <f>SUM(E34:E36)</f>
        <v>900.80000000000007</v>
      </c>
      <c r="G37" s="43">
        <f>C37-E37</f>
        <v>984.19999999999993</v>
      </c>
      <c r="H37" s="11"/>
      <c r="I37" s="612"/>
    </row>
    <row r="38" spans="1:11" ht="5.0999999999999996" customHeight="1" thickBot="1" x14ac:dyDescent="0.35">
      <c r="A38" s="2121"/>
      <c r="B38" s="2121"/>
      <c r="E38" s="2107"/>
      <c r="G38" s="151"/>
      <c r="H38" s="151"/>
    </row>
    <row r="39" spans="1:11" ht="15.75" thickBot="1" x14ac:dyDescent="0.3">
      <c r="A39" s="421" t="s">
        <v>82</v>
      </c>
      <c r="B39" s="517"/>
      <c r="C39" s="422"/>
      <c r="D39" s="418" t="s">
        <v>126</v>
      </c>
      <c r="E39" s="155" t="s">
        <v>127</v>
      </c>
    </row>
    <row r="40" spans="1:11" x14ac:dyDescent="0.25">
      <c r="A40" s="423" t="s">
        <v>214</v>
      </c>
      <c r="B40" s="518"/>
      <c r="C40" s="424"/>
      <c r="D40" s="419">
        <f>D83</f>
        <v>593.42999999999995</v>
      </c>
      <c r="E40" s="61">
        <f>D270</f>
        <v>593.42999999999995</v>
      </c>
      <c r="F40" s="151"/>
    </row>
    <row r="41" spans="1:11" x14ac:dyDescent="0.25">
      <c r="A41" s="425" t="s">
        <v>69</v>
      </c>
      <c r="B41" s="519"/>
      <c r="C41" s="430"/>
      <c r="D41" s="417">
        <f>D84</f>
        <v>0</v>
      </c>
      <c r="E41" s="32">
        <f>D240</f>
        <v>264.3</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593.42999999999995</v>
      </c>
      <c r="E43" s="33">
        <f>SUM(E40:E42)</f>
        <v>857.73</v>
      </c>
      <c r="K43" s="183"/>
    </row>
    <row r="44" spans="1:11" ht="15.75" thickBot="1" x14ac:dyDescent="0.3">
      <c r="A44" s="2108"/>
      <c r="B44" s="2108"/>
      <c r="C44" s="10"/>
      <c r="D44" s="10"/>
      <c r="E44" s="11"/>
      <c r="K44" s="183"/>
    </row>
    <row r="45" spans="1:11" ht="16.5" thickBot="1" x14ac:dyDescent="0.3">
      <c r="A45" s="487" t="s">
        <v>131</v>
      </c>
      <c r="B45" s="522"/>
      <c r="C45" s="488"/>
      <c r="D45" s="2122"/>
      <c r="E45" s="2122"/>
      <c r="F45" s="490"/>
      <c r="G45" s="2123"/>
      <c r="H45" s="2123"/>
      <c r="I45" s="362" t="s">
        <v>200</v>
      </c>
      <c r="J45" s="361" t="s">
        <v>199</v>
      </c>
      <c r="K45" s="183"/>
    </row>
    <row r="46" spans="1:11" ht="15.75" thickBot="1" x14ac:dyDescent="0.3">
      <c r="A46" s="197"/>
      <c r="B46" s="197"/>
      <c r="C46" s="177"/>
      <c r="F46" s="177"/>
      <c r="G46" s="196"/>
      <c r="H46" s="196"/>
      <c r="I46" s="198">
        <f>C37+E43</f>
        <v>2742.73</v>
      </c>
      <c r="J46" s="199">
        <f>E37+E43</f>
        <v>1758.5300000000002</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112"/>
      <c r="J49" s="191">
        <f>J257</f>
        <v>0</v>
      </c>
      <c r="K49" s="203"/>
    </row>
    <row r="50" spans="1:14" x14ac:dyDescent="0.25">
      <c r="A50" s="51" t="s">
        <v>162</v>
      </c>
      <c r="B50" s="51"/>
      <c r="C50" s="2117"/>
      <c r="D50" s="2107"/>
      <c r="E50" s="11"/>
    </row>
    <row r="54" spans="1:14" ht="18.75" x14ac:dyDescent="0.3">
      <c r="E54" s="380" t="s">
        <v>144</v>
      </c>
      <c r="I54" s="18"/>
      <c r="J54" s="2519" t="s">
        <v>556</v>
      </c>
      <c r="K54" s="2519"/>
    </row>
    <row r="55" spans="1:14" ht="9.9499999999999993" customHeight="1" x14ac:dyDescent="0.25">
      <c r="A55" s="1013"/>
      <c r="B55" s="1013"/>
      <c r="C55" s="1801" t="s">
        <v>854</v>
      </c>
      <c r="D55" s="2107"/>
      <c r="E55" s="2107"/>
      <c r="J55" s="2107"/>
    </row>
    <row r="56" spans="1:14" ht="19.5" thickBot="1" x14ac:dyDescent="0.35">
      <c r="A56" s="164" t="s">
        <v>59</v>
      </c>
      <c r="B56" s="164"/>
      <c r="C56" s="2589" t="s">
        <v>770</v>
      </c>
      <c r="D56" s="2589"/>
      <c r="E56" s="2589"/>
      <c r="F56" s="18"/>
      <c r="G56" s="168">
        <v>2020</v>
      </c>
      <c r="H56" s="168"/>
      <c r="J56" s="2107"/>
    </row>
    <row r="57" spans="1:14" x14ac:dyDescent="0.25">
      <c r="J57" s="2107"/>
    </row>
    <row r="58" spans="1:14" ht="12" customHeight="1" x14ac:dyDescent="0.25">
      <c r="A58" s="258" t="s">
        <v>64</v>
      </c>
      <c r="B58" s="258"/>
      <c r="C58" s="11"/>
      <c r="D58" s="1802" t="s">
        <v>855</v>
      </c>
      <c r="E58" s="2107"/>
      <c r="J58" s="2107"/>
    </row>
    <row r="59" spans="1:14" ht="8.1" customHeight="1" thickBot="1" x14ac:dyDescent="0.35">
      <c r="A59" s="2121"/>
      <c r="B59" s="2121"/>
      <c r="C59" s="11"/>
      <c r="D59" s="2107"/>
      <c r="E59" s="2107"/>
      <c r="J59" s="2107"/>
    </row>
    <row r="60" spans="1:14" ht="15.75" thickBot="1" x14ac:dyDescent="0.3">
      <c r="A60" s="2114" t="s">
        <v>198</v>
      </c>
      <c r="B60" s="2115"/>
      <c r="C60" s="2111"/>
      <c r="D60" s="359">
        <v>44122</v>
      </c>
      <c r="E60" s="358"/>
      <c r="F60" s="2111"/>
      <c r="G60" s="2111"/>
      <c r="H60" s="2111"/>
      <c r="I60" s="2111"/>
      <c r="J60" s="357" t="s">
        <v>203</v>
      </c>
      <c r="K60" s="356">
        <v>1582.02</v>
      </c>
    </row>
    <row r="61" spans="1:14" ht="9.9499999999999993" customHeight="1" thickBot="1" x14ac:dyDescent="0.3">
      <c r="B61" s="1804" t="s">
        <v>856</v>
      </c>
      <c r="H61" s="1804" t="s">
        <v>857</v>
      </c>
      <c r="K61" s="162"/>
    </row>
    <row r="62" spans="1:14" ht="20.100000000000001" customHeight="1" thickBot="1" x14ac:dyDescent="0.3">
      <c r="A62" s="2103" t="s">
        <v>169</v>
      </c>
      <c r="B62" s="2104"/>
      <c r="C62" s="2104"/>
      <c r="D62" s="73" t="s">
        <v>17</v>
      </c>
      <c r="E62" s="207" t="s">
        <v>99</v>
      </c>
      <c r="G62" s="2584" t="s">
        <v>554</v>
      </c>
      <c r="H62" s="2585"/>
      <c r="I62" s="2585"/>
      <c r="J62" s="2586"/>
      <c r="K62" s="162"/>
    </row>
    <row r="63" spans="1:14" ht="15.75" customHeight="1" thickBot="1" x14ac:dyDescent="0.3">
      <c r="A63" s="2486"/>
      <c r="B63" s="2487"/>
      <c r="C63" s="2488"/>
      <c r="D63" s="233"/>
      <c r="E63" s="355"/>
      <c r="G63" s="2103" t="s">
        <v>63</v>
      </c>
      <c r="H63" s="2104"/>
      <c r="I63" s="558" t="s">
        <v>17</v>
      </c>
      <c r="J63" s="271" t="s">
        <v>61</v>
      </c>
      <c r="K63" s="162"/>
      <c r="N63" s="2125"/>
    </row>
    <row r="64" spans="1:14" x14ac:dyDescent="0.25">
      <c r="A64" s="2489"/>
      <c r="B64" s="2490"/>
      <c r="C64" s="2491"/>
      <c r="D64" s="211"/>
      <c r="E64" s="354"/>
      <c r="G64" s="2486" t="s">
        <v>774</v>
      </c>
      <c r="H64" s="2488"/>
      <c r="I64" s="228">
        <v>26.5</v>
      </c>
      <c r="J64" s="231" t="s">
        <v>732</v>
      </c>
      <c r="K64" s="162"/>
    </row>
    <row r="65" spans="1:11" x14ac:dyDescent="0.25">
      <c r="A65" s="2489"/>
      <c r="B65" s="2490"/>
      <c r="C65" s="2491"/>
      <c r="D65" s="211"/>
      <c r="E65" s="354"/>
      <c r="G65" s="2489" t="s">
        <v>1011</v>
      </c>
      <c r="H65" s="2491"/>
      <c r="I65" s="227">
        <v>15.9</v>
      </c>
      <c r="J65" s="226" t="s">
        <v>1008</v>
      </c>
      <c r="K65" s="162"/>
    </row>
    <row r="66" spans="1:11" x14ac:dyDescent="0.25">
      <c r="A66" s="2489"/>
      <c r="B66" s="2490"/>
      <c r="C66" s="2491"/>
      <c r="D66" s="211"/>
      <c r="E66" s="354"/>
      <c r="G66" s="2489" t="s">
        <v>795</v>
      </c>
      <c r="H66" s="2491"/>
      <c r="I66" s="227">
        <v>13.44</v>
      </c>
      <c r="J66" s="226" t="s">
        <v>1012</v>
      </c>
      <c r="K66" s="162"/>
    </row>
    <row r="67" spans="1:11" x14ac:dyDescent="0.25">
      <c r="A67" s="2489"/>
      <c r="B67" s="2490"/>
      <c r="C67" s="2491"/>
      <c r="D67" s="211"/>
      <c r="E67" s="354"/>
      <c r="G67" s="2489" t="s">
        <v>1013</v>
      </c>
      <c r="H67" s="2491"/>
      <c r="I67" s="227">
        <v>11.95</v>
      </c>
      <c r="J67" s="226" t="s">
        <v>1007</v>
      </c>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110" t="s">
        <v>196</v>
      </c>
      <c r="B75" s="2111"/>
      <c r="C75" s="2111"/>
      <c r="D75" s="2111"/>
      <c r="E75" s="351"/>
      <c r="F75" s="2111"/>
      <c r="G75" s="2111"/>
      <c r="H75" s="2111"/>
      <c r="I75" s="2111"/>
      <c r="J75" s="2112"/>
      <c r="K75" s="33">
        <f>K60-D73</f>
        <v>1582.02</v>
      </c>
    </row>
    <row r="76" spans="1:11" ht="8.1" customHeight="1" x14ac:dyDescent="0.25">
      <c r="E76" s="2107"/>
      <c r="K76" s="162"/>
    </row>
    <row r="77" spans="1:11" ht="12" customHeight="1" x14ac:dyDescent="0.25">
      <c r="A77" s="258" t="s">
        <v>763</v>
      </c>
      <c r="E77" s="2107"/>
      <c r="K77" s="162"/>
    </row>
    <row r="78" spans="1:11" ht="9.9499999999999993" customHeight="1" thickBot="1" x14ac:dyDescent="0.3">
      <c r="D78" s="1806" t="s">
        <v>858</v>
      </c>
      <c r="E78" s="2107"/>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2107"/>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53.59</v>
      </c>
      <c r="E82" s="469">
        <f>C82-D82</f>
        <v>196.41</v>
      </c>
      <c r="G82" s="2495"/>
      <c r="H82" s="2495"/>
      <c r="I82" s="2495"/>
      <c r="J82" s="2495"/>
      <c r="K82" s="2495"/>
    </row>
    <row r="83" spans="1:11" ht="15" customHeight="1" x14ac:dyDescent="0.25">
      <c r="A83" s="2578" t="s">
        <v>211</v>
      </c>
      <c r="B83" s="2579"/>
      <c r="C83" s="414">
        <f>D83</f>
        <v>593.42999999999995</v>
      </c>
      <c r="D83" s="415">
        <v>593.42999999999995</v>
      </c>
      <c r="E83" s="59" t="s">
        <v>229</v>
      </c>
      <c r="G83" s="2495"/>
      <c r="H83" s="2495"/>
      <c r="I83" s="2495"/>
      <c r="J83" s="2495"/>
      <c r="K83" s="2495"/>
    </row>
    <row r="84" spans="1:11" ht="15" customHeight="1" x14ac:dyDescent="0.25">
      <c r="A84" s="2565" t="s">
        <v>122</v>
      </c>
      <c r="B84" s="2566"/>
      <c r="C84" s="414">
        <f>D84</f>
        <v>0</v>
      </c>
      <c r="D84" s="415"/>
      <c r="E84" s="59" t="s">
        <v>229</v>
      </c>
      <c r="F84" s="2107"/>
      <c r="G84" s="2495"/>
      <c r="H84" s="2495"/>
      <c r="I84" s="2495"/>
      <c r="J84" s="2495"/>
      <c r="K84" s="2495"/>
    </row>
    <row r="85" spans="1:11" ht="15" customHeight="1" thickBot="1" x14ac:dyDescent="0.3">
      <c r="A85" s="2567" t="s">
        <v>149</v>
      </c>
      <c r="B85" s="2568"/>
      <c r="C85" s="414">
        <f>D85</f>
        <v>0</v>
      </c>
      <c r="D85" s="416"/>
      <c r="E85" s="59" t="s">
        <v>229</v>
      </c>
      <c r="F85" s="2107"/>
      <c r="G85" s="2495"/>
      <c r="H85" s="2495"/>
      <c r="I85" s="2495"/>
      <c r="J85" s="2495"/>
      <c r="K85" s="2495"/>
    </row>
    <row r="86" spans="1:11" ht="15" customHeight="1" thickBot="1" x14ac:dyDescent="0.3">
      <c r="A86" s="2569" t="s">
        <v>228</v>
      </c>
      <c r="B86" s="2570"/>
      <c r="C86" s="156">
        <f>C80+C81+C82+C83+C84+C85</f>
        <v>2478.4299999999998</v>
      </c>
      <c r="D86" s="33">
        <f>SUM(D80:D85)</f>
        <v>1582.02</v>
      </c>
      <c r="E86" s="11"/>
      <c r="G86" s="2571"/>
      <c r="H86" s="2571"/>
      <c r="I86" s="2571"/>
      <c r="J86" s="2571"/>
      <c r="K86" s="2571"/>
    </row>
    <row r="87" spans="1:11" ht="9.9499999999999993" customHeight="1" thickBot="1" x14ac:dyDescent="0.3">
      <c r="E87" s="2107"/>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107"/>
      <c r="K89" s="162"/>
    </row>
    <row r="90" spans="1:11" ht="12" customHeight="1" x14ac:dyDescent="0.25">
      <c r="A90" s="258" t="s">
        <v>65</v>
      </c>
      <c r="B90" s="258"/>
      <c r="C90" s="160"/>
      <c r="D90" s="1808" t="s">
        <v>860</v>
      </c>
      <c r="E90" s="2107"/>
      <c r="K90" s="162"/>
    </row>
    <row r="91" spans="1:11" ht="5.0999999999999996" customHeight="1" thickBot="1" x14ac:dyDescent="0.35">
      <c r="A91" s="2121"/>
      <c r="B91" s="2121"/>
      <c r="C91" s="24"/>
      <c r="D91" s="2107"/>
      <c r="E91" s="2107"/>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104"/>
      <c r="I101" s="349" t="s">
        <v>100</v>
      </c>
      <c r="J101" s="348" t="s">
        <v>49</v>
      </c>
      <c r="K101" s="162"/>
    </row>
    <row r="102" spans="1:11" x14ac:dyDescent="0.25">
      <c r="A102" s="2549" t="s">
        <v>13</v>
      </c>
      <c r="B102" s="2550"/>
      <c r="C102" s="211"/>
      <c r="D102" s="211"/>
      <c r="E102" s="34">
        <f t="shared" si="0"/>
        <v>0</v>
      </c>
      <c r="G102" s="2486" t="s">
        <v>1022</v>
      </c>
      <c r="H102" s="2488"/>
      <c r="I102" s="213">
        <v>264.3</v>
      </c>
      <c r="J102" s="212"/>
      <c r="K102" s="162"/>
    </row>
    <row r="103" spans="1:11" x14ac:dyDescent="0.25">
      <c r="A103" s="2549"/>
      <c r="B103" s="2550"/>
      <c r="C103" s="211"/>
      <c r="D103" s="211"/>
      <c r="E103" s="34">
        <f t="shared" si="0"/>
        <v>0</v>
      </c>
      <c r="G103" s="2489" t="s">
        <v>1019</v>
      </c>
      <c r="H103" s="2491"/>
      <c r="I103" s="213"/>
      <c r="J103" s="212"/>
      <c r="K103" s="162"/>
    </row>
    <row r="104" spans="1:11" x14ac:dyDescent="0.25">
      <c r="A104" s="2549"/>
      <c r="B104" s="2550"/>
      <c r="C104" s="211"/>
      <c r="D104" s="211"/>
      <c r="E104" s="34">
        <v>0</v>
      </c>
      <c r="G104" s="2489" t="s">
        <v>1020</v>
      </c>
      <c r="H104" s="2491"/>
      <c r="I104" s="213"/>
      <c r="J104" s="212"/>
      <c r="K104" s="162"/>
    </row>
    <row r="105" spans="1:11" x14ac:dyDescent="0.25">
      <c r="A105" s="2549"/>
      <c r="B105" s="2550"/>
      <c r="C105" s="211"/>
      <c r="D105" s="211"/>
      <c r="E105" s="34">
        <f t="shared" si="0"/>
        <v>0</v>
      </c>
      <c r="G105" s="2489" t="s">
        <v>1021</v>
      </c>
      <c r="H105" s="2491"/>
      <c r="I105" s="213"/>
      <c r="J105" s="212"/>
      <c r="K105" s="162"/>
    </row>
    <row r="106" spans="1:11" x14ac:dyDescent="0.25">
      <c r="A106" s="2549"/>
      <c r="B106" s="2550"/>
      <c r="C106" s="211"/>
      <c r="D106" s="211"/>
      <c r="E106" s="34">
        <f t="shared" si="0"/>
        <v>0</v>
      </c>
      <c r="G106" s="2489" t="s">
        <v>1023</v>
      </c>
      <c r="H106" s="2491"/>
      <c r="I106" s="215"/>
      <c r="J106" s="212"/>
      <c r="K106" s="162"/>
    </row>
    <row r="107" spans="1:11" ht="15.75" thickBot="1" x14ac:dyDescent="0.3">
      <c r="A107" s="2551" t="s">
        <v>67</v>
      </c>
      <c r="B107" s="2552"/>
      <c r="C107" s="1622">
        <f>I107</f>
        <v>264.3</v>
      </c>
      <c r="D107" s="1622">
        <f>J107</f>
        <v>0</v>
      </c>
      <c r="E107" s="34">
        <f t="shared" si="0"/>
        <v>264.3</v>
      </c>
      <c r="G107" s="438" t="s">
        <v>101</v>
      </c>
      <c r="H107" s="553"/>
      <c r="I107" s="54">
        <f>SUM(I102:I106)</f>
        <v>264.3</v>
      </c>
      <c r="J107" s="257">
        <f>SUM(J102:J106)</f>
        <v>0</v>
      </c>
      <c r="K107" s="162"/>
    </row>
    <row r="108" spans="1:11" ht="15.75" thickBot="1" x14ac:dyDescent="0.3">
      <c r="A108" s="2553" t="s">
        <v>66</v>
      </c>
      <c r="B108" s="2554"/>
      <c r="C108" s="960">
        <f>SUM(C93:C107)</f>
        <v>264.3</v>
      </c>
      <c r="D108" s="960">
        <f>SUM(D93:D107)</f>
        <v>0</v>
      </c>
      <c r="E108" s="960">
        <f>SUM(E93:E107)</f>
        <v>264.3</v>
      </c>
    </row>
    <row r="109" spans="1:11" ht="8.1" customHeight="1" thickBot="1" x14ac:dyDescent="0.3">
      <c r="K109" s="162"/>
    </row>
    <row r="110" spans="1:11" ht="15.75" thickBot="1" x14ac:dyDescent="0.3">
      <c r="A110" s="346" t="s">
        <v>91</v>
      </c>
      <c r="B110" s="527"/>
      <c r="C110" s="344">
        <f>C108</f>
        <v>264.3</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264.3</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264.3</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107"/>
      <c r="G117" s="161"/>
      <c r="H117" s="161"/>
      <c r="K117" s="162"/>
    </row>
    <row r="118" spans="1:21" ht="15.75" thickBot="1" x14ac:dyDescent="0.3">
      <c r="C118" s="11"/>
      <c r="D118" s="11"/>
      <c r="E118" s="2107"/>
      <c r="K118" s="162" t="s">
        <v>143</v>
      </c>
    </row>
    <row r="119" spans="1:21" ht="18" customHeight="1" thickBot="1" x14ac:dyDescent="0.3">
      <c r="A119" s="2546" t="s">
        <v>191</v>
      </c>
      <c r="B119" s="2547"/>
      <c r="C119" s="2547"/>
      <c r="D119" s="2547"/>
      <c r="E119" s="2547"/>
      <c r="F119" s="2547"/>
      <c r="G119" s="2547"/>
      <c r="H119" s="2547"/>
      <c r="I119" s="2547"/>
      <c r="J119" s="2548"/>
      <c r="K119" s="222">
        <f>K114</f>
        <v>264.3</v>
      </c>
    </row>
    <row r="120" spans="1:21" ht="8.1" customHeight="1" x14ac:dyDescent="0.25">
      <c r="D120" s="10"/>
      <c r="E120" s="2107"/>
      <c r="I120" s="86"/>
      <c r="K120" s="162"/>
    </row>
    <row r="121" spans="1:21" ht="15" customHeight="1" x14ac:dyDescent="0.25">
      <c r="A121" s="258" t="s">
        <v>265</v>
      </c>
      <c r="B121" s="258"/>
      <c r="D121" s="10"/>
      <c r="E121" s="2107"/>
      <c r="I121" s="86"/>
      <c r="K121" s="162"/>
    </row>
    <row r="122" spans="1:21" ht="15" customHeight="1" x14ac:dyDescent="0.25">
      <c r="A122" s="258"/>
      <c r="B122" s="258"/>
      <c r="D122" s="10"/>
      <c r="E122" s="2107"/>
      <c r="I122" s="86"/>
      <c r="K122" s="162"/>
    </row>
    <row r="123" spans="1:21" ht="15" customHeight="1" x14ac:dyDescent="0.25">
      <c r="A123" s="448" t="s">
        <v>650</v>
      </c>
      <c r="B123" s="448"/>
      <c r="D123" s="10"/>
      <c r="E123" s="2107"/>
      <c r="I123" s="86"/>
      <c r="K123" s="162"/>
    </row>
    <row r="124" spans="1:21" ht="9.9499999999999993" customHeight="1" thickBot="1" x14ac:dyDescent="0.3">
      <c r="D124" s="1809" t="s">
        <v>863</v>
      </c>
      <c r="K124" s="162"/>
    </row>
    <row r="125" spans="1:21" ht="15" customHeight="1" thickBot="1" x14ac:dyDescent="0.3">
      <c r="A125" s="2506" t="s">
        <v>19</v>
      </c>
      <c r="B125" s="2508"/>
      <c r="C125" s="2105"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1010</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1010</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1014</v>
      </c>
      <c r="G136" s="2531" t="s">
        <v>540</v>
      </c>
      <c r="H136" s="2531"/>
      <c r="I136" s="2531"/>
      <c r="J136" s="2531"/>
      <c r="K136" s="2531"/>
    </row>
    <row r="137" spans="1:11" ht="15" customHeight="1" x14ac:dyDescent="0.25">
      <c r="A137" s="1011" t="s">
        <v>552</v>
      </c>
      <c r="B137" s="1012" t="s">
        <v>553</v>
      </c>
      <c r="C137" s="1010" t="s">
        <v>29</v>
      </c>
      <c r="D137" s="227">
        <v>11.95</v>
      </c>
      <c r="E137" s="229" t="s">
        <v>794</v>
      </c>
      <c r="G137" s="2531" t="s">
        <v>540</v>
      </c>
      <c r="H137" s="2531"/>
      <c r="I137" s="2531"/>
      <c r="J137" s="2531"/>
      <c r="K137" s="2531"/>
    </row>
    <row r="138" spans="1:11" ht="15" customHeight="1" x14ac:dyDescent="0.25">
      <c r="A138" s="1002"/>
      <c r="B138" s="80" t="s">
        <v>224</v>
      </c>
      <c r="C138" s="80" t="s">
        <v>550</v>
      </c>
      <c r="D138" s="227">
        <v>15.9</v>
      </c>
      <c r="E138" s="229" t="s">
        <v>1015</v>
      </c>
      <c r="G138" s="2531" t="s">
        <v>540</v>
      </c>
      <c r="H138" s="2531"/>
      <c r="I138" s="2531"/>
      <c r="J138" s="2531"/>
      <c r="K138" s="2531"/>
    </row>
    <row r="139" spans="1:11" ht="15" customHeight="1" x14ac:dyDescent="0.25">
      <c r="A139" s="1002"/>
      <c r="B139" s="80" t="s">
        <v>224</v>
      </c>
      <c r="C139" s="102" t="s">
        <v>373</v>
      </c>
      <c r="D139" s="227">
        <v>26.5</v>
      </c>
      <c r="E139" s="229" t="s">
        <v>800</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124"/>
      <c r="B148" s="2109" t="s">
        <v>1</v>
      </c>
      <c r="C148" s="1003" t="s">
        <v>541</v>
      </c>
      <c r="D148" s="1005"/>
      <c r="E148" s="231"/>
      <c r="G148" s="2526"/>
      <c r="H148" s="2526"/>
      <c r="I148" s="2526"/>
      <c r="J148" s="2526"/>
      <c r="K148" s="2526"/>
    </row>
    <row r="149" spans="1:14" ht="15" customHeight="1" x14ac:dyDescent="0.25">
      <c r="A149" s="2532" t="s">
        <v>119</v>
      </c>
      <c r="B149" s="2533"/>
      <c r="C149" s="211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101" t="s">
        <v>120</v>
      </c>
      <c r="B158" s="2102"/>
      <c r="C158" s="2097"/>
      <c r="D158" s="33">
        <f>SUM(D126:D157)</f>
        <v>87.789999999999992</v>
      </c>
      <c r="E158" s="2098"/>
      <c r="G158" s="594" t="s">
        <v>281</v>
      </c>
      <c r="H158" s="593" t="s">
        <v>277</v>
      </c>
      <c r="I158" s="593" t="s">
        <v>278</v>
      </c>
      <c r="K158" s="162"/>
      <c r="L158" s="10"/>
    </row>
    <row r="159" spans="1:14" ht="15" customHeight="1" thickBot="1" x14ac:dyDescent="0.3">
      <c r="G159" s="2113"/>
      <c r="H159" s="606">
        <v>0</v>
      </c>
      <c r="I159" s="592">
        <f>D158-H159</f>
        <v>87.789999999999992</v>
      </c>
      <c r="K159" s="162"/>
      <c r="M159" s="33">
        <f>(K119-H159)</f>
        <v>264.3</v>
      </c>
      <c r="N159" s="325" t="s">
        <v>276</v>
      </c>
    </row>
    <row r="160" spans="1:14" ht="15" customHeight="1" thickBot="1" x14ac:dyDescent="0.3">
      <c r="A160" s="2120" t="s">
        <v>246</v>
      </c>
      <c r="B160" s="212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2106" t="s">
        <v>242</v>
      </c>
      <c r="H162" s="2106"/>
      <c r="J162" s="10"/>
      <c r="K162" s="162"/>
    </row>
    <row r="163" spans="1:16" ht="15" customHeight="1" thickBot="1" x14ac:dyDescent="0.3">
      <c r="A163" s="2095" t="s">
        <v>279</v>
      </c>
      <c r="D163" s="33">
        <f>D162-I159</f>
        <v>847.21</v>
      </c>
      <c r="E163" s="33">
        <f>C162-D163</f>
        <v>87.789999999999964</v>
      </c>
      <c r="G163" s="2113" t="s">
        <v>287</v>
      </c>
      <c r="K163" s="162"/>
      <c r="M163" s="2106" t="s">
        <v>741</v>
      </c>
    </row>
    <row r="164" spans="1:16" ht="15" customHeight="1" thickBot="1" x14ac:dyDescent="0.3">
      <c r="A164" s="596" t="s">
        <v>280</v>
      </c>
      <c r="B164" s="2128"/>
      <c r="C164" s="484"/>
      <c r="D164" s="431">
        <f>N164</f>
        <v>0</v>
      </c>
      <c r="E164" s="483" t="s">
        <v>239</v>
      </c>
      <c r="G164" s="2119" t="s">
        <v>738</v>
      </c>
      <c r="H164" s="2509" t="s">
        <v>282</v>
      </c>
      <c r="I164" s="2509"/>
      <c r="J164" s="2113"/>
      <c r="M164" s="2119" t="s">
        <v>738</v>
      </c>
      <c r="N164" s="607">
        <v>0</v>
      </c>
    </row>
    <row r="165" spans="1:16" ht="15" customHeight="1" thickBot="1" x14ac:dyDescent="0.3">
      <c r="A165" s="461" t="s">
        <v>247</v>
      </c>
      <c r="B165" s="461"/>
      <c r="C165" s="460">
        <f>C162</f>
        <v>935</v>
      </c>
      <c r="D165" s="456">
        <f>D163+D164</f>
        <v>847.21</v>
      </c>
      <c r="E165" s="457">
        <f>+C162-D165</f>
        <v>87.789999999999964</v>
      </c>
      <c r="G165" s="2113" t="s">
        <v>704</v>
      </c>
      <c r="H165" s="2113"/>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111"/>
      <c r="F170" s="2111"/>
      <c r="G170" s="2111"/>
      <c r="H170" s="2111"/>
      <c r="I170" s="2111"/>
      <c r="J170" s="33">
        <f>M159-D164</f>
        <v>264.3</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126"/>
      <c r="C176" s="2111"/>
      <c r="D176" s="2111"/>
      <c r="E176" s="2111"/>
      <c r="F176" s="2111"/>
      <c r="G176" s="2111"/>
      <c r="H176" s="2111"/>
      <c r="I176" s="323"/>
      <c r="J176" s="33">
        <f>J170</f>
        <v>264.3</v>
      </c>
      <c r="K176" s="162" t="s">
        <v>146</v>
      </c>
    </row>
    <row r="177" spans="1:16" ht="15" customHeight="1" x14ac:dyDescent="0.25">
      <c r="J177" s="10"/>
      <c r="K177" s="162"/>
    </row>
    <row r="178" spans="1:16" ht="15" customHeight="1" x14ac:dyDescent="0.25">
      <c r="J178" s="10"/>
      <c r="K178" s="162"/>
    </row>
    <row r="179" spans="1:16" ht="15" customHeight="1" thickBot="1" x14ac:dyDescent="0.3">
      <c r="A179" s="2120" t="s">
        <v>651</v>
      </c>
      <c r="D179" s="1806" t="s">
        <v>864</v>
      </c>
      <c r="J179" s="10"/>
      <c r="K179" s="162"/>
    </row>
    <row r="180" spans="1:16" ht="15" customHeight="1" thickBot="1" x14ac:dyDescent="0.3">
      <c r="A180" s="2096" t="s">
        <v>88</v>
      </c>
      <c r="B180" s="2097"/>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096" t="s">
        <v>89</v>
      </c>
      <c r="B187" s="2097"/>
      <c r="C187" s="2097"/>
      <c r="D187" s="33">
        <f>SUM(D181:D186)</f>
        <v>0</v>
      </c>
      <c r="E187" s="2098"/>
      <c r="G187" s="594" t="s">
        <v>281</v>
      </c>
      <c r="H187" s="593" t="s">
        <v>277</v>
      </c>
      <c r="I187" s="593" t="s">
        <v>278</v>
      </c>
      <c r="K187" s="162"/>
      <c r="L187" s="10"/>
    </row>
    <row r="188" spans="1:16" ht="15" customHeight="1" thickBot="1" x14ac:dyDescent="0.3">
      <c r="G188" s="2113"/>
      <c r="H188" s="606">
        <v>0</v>
      </c>
      <c r="I188" s="592">
        <f>D187-H188</f>
        <v>0</v>
      </c>
      <c r="K188" s="162"/>
      <c r="M188" s="33">
        <f>(J176-H188)</f>
        <v>264.3</v>
      </c>
      <c r="N188" s="325" t="s">
        <v>276</v>
      </c>
    </row>
    <row r="189" spans="1:16" ht="15" customHeight="1" thickBot="1" x14ac:dyDescent="0.3">
      <c r="A189" s="2120" t="s">
        <v>285</v>
      </c>
      <c r="B189" s="2120"/>
      <c r="J189" s="10"/>
      <c r="K189" s="162"/>
    </row>
    <row r="190" spans="1:16" ht="15" customHeight="1" thickBot="1" x14ac:dyDescent="0.3">
      <c r="A190" s="462" t="s">
        <v>123</v>
      </c>
      <c r="B190" s="462"/>
      <c r="C190" s="463" t="s">
        <v>245</v>
      </c>
      <c r="D190" s="463" t="s">
        <v>47</v>
      </c>
      <c r="E190" s="463" t="s">
        <v>243</v>
      </c>
      <c r="H190" s="51"/>
      <c r="I190" s="10"/>
      <c r="J190" s="2113"/>
      <c r="K190" s="162"/>
      <c r="P190" s="2119" t="s">
        <v>83</v>
      </c>
    </row>
    <row r="191" spans="1:16" ht="15" customHeight="1" thickBot="1" x14ac:dyDescent="0.3">
      <c r="A191" s="464" t="s">
        <v>248</v>
      </c>
      <c r="B191" s="539"/>
      <c r="C191" s="465">
        <f>C81</f>
        <v>700</v>
      </c>
      <c r="D191" s="469">
        <f>D81</f>
        <v>0</v>
      </c>
      <c r="E191" s="308">
        <f>C191-D191</f>
        <v>700</v>
      </c>
      <c r="G191" s="2106" t="s">
        <v>257</v>
      </c>
      <c r="H191" s="2106"/>
      <c r="J191" s="10"/>
      <c r="K191" s="162"/>
    </row>
    <row r="192" spans="1:16" ht="15" customHeight="1" thickBot="1" x14ac:dyDescent="0.3">
      <c r="A192" s="586" t="s">
        <v>274</v>
      </c>
      <c r="B192" s="587"/>
      <c r="C192" s="588"/>
      <c r="D192" s="33">
        <f>D191-I188</f>
        <v>0</v>
      </c>
      <c r="E192" s="33">
        <f>E191+I188</f>
        <v>700</v>
      </c>
      <c r="G192" s="2113" t="s">
        <v>287</v>
      </c>
      <c r="M192" s="2106" t="s">
        <v>737</v>
      </c>
    </row>
    <row r="193" spans="1:14" ht="15" customHeight="1" thickBot="1" x14ac:dyDescent="0.3">
      <c r="A193" s="596" t="s">
        <v>280</v>
      </c>
      <c r="B193" s="2127"/>
      <c r="C193" s="589"/>
      <c r="D193" s="431">
        <f>N193</f>
        <v>0</v>
      </c>
      <c r="E193" s="450" t="s">
        <v>256</v>
      </c>
      <c r="G193" s="2119" t="s">
        <v>738</v>
      </c>
      <c r="H193" s="2509" t="s">
        <v>282</v>
      </c>
      <c r="I193" s="2509"/>
      <c r="J193" s="2113"/>
      <c r="K193" s="162"/>
      <c r="L193" s="10"/>
      <c r="M193" s="2119" t="s">
        <v>736</v>
      </c>
      <c r="N193" s="607">
        <v>0</v>
      </c>
    </row>
    <row r="194" spans="1:14" ht="15" customHeight="1" thickBot="1" x14ac:dyDescent="0.3">
      <c r="A194" s="467" t="s">
        <v>231</v>
      </c>
      <c r="B194" s="467"/>
      <c r="C194" s="466">
        <f>C191</f>
        <v>700</v>
      </c>
      <c r="D194" s="466">
        <f>D192+D193</f>
        <v>0</v>
      </c>
      <c r="E194" s="466">
        <f>C194-D194</f>
        <v>700</v>
      </c>
      <c r="G194" s="2113" t="s">
        <v>703</v>
      </c>
      <c r="H194" s="2106"/>
      <c r="J194" s="2113"/>
    </row>
    <row r="195" spans="1:14" ht="15" customHeight="1" x14ac:dyDescent="0.25"/>
    <row r="196" spans="1:14" ht="15" customHeight="1" thickBot="1" x14ac:dyDescent="0.3">
      <c r="G196" s="2106"/>
      <c r="H196" s="2106"/>
      <c r="J196" s="10"/>
      <c r="K196" s="162"/>
    </row>
    <row r="197" spans="1:14" ht="15" customHeight="1" thickBot="1" x14ac:dyDescent="0.3">
      <c r="A197" s="324" t="s">
        <v>92</v>
      </c>
      <c r="B197" s="329"/>
      <c r="C197" s="2111"/>
      <c r="D197" s="2111"/>
      <c r="E197" s="2111"/>
      <c r="F197" s="2111"/>
      <c r="G197" s="2111"/>
      <c r="H197" s="2111"/>
      <c r="I197" s="323"/>
      <c r="J197" s="33">
        <f>M188-D193</f>
        <v>264.3</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106"/>
      <c r="C201" s="2106"/>
      <c r="D201" s="1805" t="s">
        <v>864</v>
      </c>
      <c r="K201" s="162"/>
    </row>
    <row r="202" spans="1:14" ht="15" customHeight="1" thickBot="1" x14ac:dyDescent="0.3">
      <c r="A202" s="136" t="s">
        <v>111</v>
      </c>
      <c r="B202" s="540"/>
      <c r="C202" s="2097"/>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106"/>
      <c r="H205" s="2106"/>
      <c r="J205" s="10"/>
      <c r="N205" s="162"/>
    </row>
    <row r="206" spans="1:14" ht="15" customHeight="1" thickBot="1" x14ac:dyDescent="0.3">
      <c r="A206" s="2101" t="s">
        <v>121</v>
      </c>
      <c r="B206" s="2102"/>
      <c r="C206" s="2097"/>
      <c r="D206" s="33">
        <f>SUM(D203:D205)</f>
        <v>0</v>
      </c>
      <c r="E206" s="2113" t="s">
        <v>293</v>
      </c>
    </row>
    <row r="207" spans="1:14" ht="15" customHeight="1" x14ac:dyDescent="0.25">
      <c r="K207" s="162"/>
    </row>
    <row r="208" spans="1:14" ht="15" customHeight="1" thickBot="1" x14ac:dyDescent="0.3">
      <c r="A208" s="2120" t="s">
        <v>289</v>
      </c>
      <c r="B208" s="2120"/>
      <c r="K208" s="162"/>
    </row>
    <row r="209" spans="1:16" ht="15" customHeight="1" thickBot="1" x14ac:dyDescent="0.3">
      <c r="A209" s="1132" t="s">
        <v>114</v>
      </c>
      <c r="B209" s="1132"/>
      <c r="C209" s="472" t="s">
        <v>245</v>
      </c>
      <c r="D209" s="472" t="s">
        <v>47</v>
      </c>
      <c r="E209" s="472" t="s">
        <v>243</v>
      </c>
      <c r="K209" s="162"/>
      <c r="P209" s="2119" t="s">
        <v>83</v>
      </c>
    </row>
    <row r="210" spans="1:16" ht="15" customHeight="1" thickBot="1" x14ac:dyDescent="0.3">
      <c r="A210" s="1132" t="s">
        <v>248</v>
      </c>
      <c r="B210" s="1132"/>
      <c r="C210" s="432">
        <f>C82</f>
        <v>250</v>
      </c>
      <c r="D210" s="432">
        <f>D82</f>
        <v>53.59</v>
      </c>
      <c r="E210" s="432">
        <f>C210-D210</f>
        <v>196.41</v>
      </c>
      <c r="G210" s="2106" t="s">
        <v>257</v>
      </c>
      <c r="H210" s="2106"/>
      <c r="K210" s="162"/>
    </row>
    <row r="211" spans="1:16" ht="15" customHeight="1" thickBot="1" x14ac:dyDescent="0.3">
      <c r="A211" s="486" t="s">
        <v>273</v>
      </c>
      <c r="B211" s="544"/>
      <c r="C211" s="479"/>
      <c r="D211" s="432">
        <f>D210-D206</f>
        <v>53.59</v>
      </c>
      <c r="E211" s="432">
        <f>E210+D206</f>
        <v>196.41</v>
      </c>
      <c r="G211" s="2113" t="s">
        <v>290</v>
      </c>
      <c r="M211" s="2106" t="s">
        <v>739</v>
      </c>
    </row>
    <row r="212" spans="1:16" ht="15" customHeight="1" thickBot="1" x14ac:dyDescent="0.3">
      <c r="A212" s="596" t="s">
        <v>280</v>
      </c>
      <c r="B212" s="2128"/>
      <c r="C212" s="2112"/>
      <c r="D212" s="431">
        <f>N212</f>
        <v>0</v>
      </c>
      <c r="E212" s="450" t="s">
        <v>256</v>
      </c>
      <c r="G212" s="2119" t="s">
        <v>738</v>
      </c>
      <c r="H212" s="2509" t="s">
        <v>282</v>
      </c>
      <c r="I212" s="2509"/>
      <c r="J212" s="2113"/>
      <c r="K212" s="162"/>
      <c r="M212" s="2095" t="s">
        <v>738</v>
      </c>
      <c r="N212" s="607"/>
    </row>
    <row r="213" spans="1:16" ht="15" customHeight="1" thickBot="1" x14ac:dyDescent="0.3">
      <c r="A213" s="473" t="s">
        <v>250</v>
      </c>
      <c r="B213" s="545"/>
      <c r="C213" s="432">
        <f>C210</f>
        <v>250</v>
      </c>
      <c r="D213" s="432">
        <f>D211+D212</f>
        <v>53.59</v>
      </c>
      <c r="E213" s="432">
        <f>C213-D213</f>
        <v>196.41</v>
      </c>
      <c r="G213" s="2106" t="s">
        <v>292</v>
      </c>
      <c r="H213" s="2106"/>
    </row>
    <row r="214" spans="1:16" ht="15" customHeight="1" x14ac:dyDescent="0.25"/>
    <row r="215" spans="1:16" ht="15" customHeight="1" thickBot="1" x14ac:dyDescent="0.3">
      <c r="G215" s="2106"/>
      <c r="H215" s="2106"/>
      <c r="J215" s="10"/>
      <c r="K215" s="162"/>
    </row>
    <row r="216" spans="1:16" ht="15" customHeight="1" thickBot="1" x14ac:dyDescent="0.3">
      <c r="A216" s="324" t="s">
        <v>251</v>
      </c>
      <c r="B216" s="329"/>
      <c r="C216" s="2111"/>
      <c r="D216" s="2111"/>
      <c r="E216" s="2111"/>
      <c r="F216" s="2111"/>
      <c r="G216" s="2111"/>
      <c r="H216" s="2111"/>
      <c r="I216" s="323"/>
      <c r="J216" s="33">
        <f>J197-D212</f>
        <v>264.3</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111"/>
      <c r="D222" s="2111"/>
      <c r="E222" s="2111"/>
      <c r="F222" s="2111"/>
      <c r="G222" s="2111"/>
      <c r="H222" s="2111"/>
      <c r="I222" s="323"/>
      <c r="J222" s="33">
        <f>J216</f>
        <v>264.3</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120" t="s">
        <v>264</v>
      </c>
      <c r="B226" s="2120"/>
      <c r="D226" s="10"/>
    </row>
    <row r="227" spans="1:14" ht="15" customHeight="1" thickBot="1" x14ac:dyDescent="0.3">
      <c r="A227" s="2099" t="s">
        <v>234</v>
      </c>
      <c r="B227" s="2100"/>
      <c r="C227" s="2100"/>
      <c r="D227" s="437">
        <f>D84</f>
        <v>0</v>
      </c>
      <c r="E227" s="2106" t="s">
        <v>254</v>
      </c>
    </row>
    <row r="228" spans="1:14" ht="15" customHeight="1" thickBot="1" x14ac:dyDescent="0.3">
      <c r="A228" s="2096" t="s">
        <v>142</v>
      </c>
      <c r="B228" s="2097"/>
      <c r="C228" s="2097"/>
      <c r="D228" s="480" t="s">
        <v>17</v>
      </c>
      <c r="E228" s="1803" t="s">
        <v>866</v>
      </c>
    </row>
    <row r="229" spans="1:14" ht="15" customHeight="1" x14ac:dyDescent="0.25">
      <c r="A229" s="2486" t="s">
        <v>1016</v>
      </c>
      <c r="B229" s="2487"/>
      <c r="C229" s="2488"/>
      <c r="D229" s="396">
        <v>264.3</v>
      </c>
    </row>
    <row r="230" spans="1:14" ht="15" customHeight="1" x14ac:dyDescent="0.25">
      <c r="A230" s="2489" t="s">
        <v>1017</v>
      </c>
      <c r="B230" s="2490"/>
      <c r="C230" s="2491"/>
      <c r="D230" s="1250"/>
    </row>
    <row r="231" spans="1:14" ht="15" customHeight="1" x14ac:dyDescent="0.25">
      <c r="A231" s="2489" t="s">
        <v>1018</v>
      </c>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264.3</v>
      </c>
      <c r="E233" s="2113" t="s">
        <v>740</v>
      </c>
      <c r="J233" s="10"/>
      <c r="M233" s="33">
        <f>J222-D233</f>
        <v>0</v>
      </c>
      <c r="N233" s="2095" t="s">
        <v>276</v>
      </c>
    </row>
    <row r="234" spans="1:14" ht="15" customHeight="1" thickBot="1" x14ac:dyDescent="0.3">
      <c r="A234" s="2506" t="s">
        <v>93</v>
      </c>
      <c r="B234" s="2507"/>
      <c r="C234" s="2508"/>
      <c r="D234" s="73"/>
      <c r="E234" s="73" t="s">
        <v>81</v>
      </c>
      <c r="G234" s="1803" t="s">
        <v>867</v>
      </c>
      <c r="H234" s="2106"/>
      <c r="I234" s="10"/>
      <c r="J234" s="10"/>
    </row>
    <row r="235" spans="1:14" ht="15" customHeight="1" x14ac:dyDescent="0.25">
      <c r="A235" s="2486"/>
      <c r="B235" s="2487"/>
      <c r="C235" s="2488"/>
      <c r="D235" s="233"/>
      <c r="E235" s="433"/>
      <c r="G235" s="2106"/>
      <c r="H235" s="2106"/>
      <c r="I235" s="10"/>
      <c r="J235" s="10"/>
    </row>
    <row r="236" spans="1:14" ht="15" customHeight="1" x14ac:dyDescent="0.25">
      <c r="A236" s="2489"/>
      <c r="B236" s="2490"/>
      <c r="C236" s="2491"/>
      <c r="D236" s="233"/>
      <c r="E236" s="433"/>
      <c r="G236" s="2106"/>
      <c r="H236" s="2106"/>
      <c r="I236" s="10"/>
      <c r="J236" s="10"/>
    </row>
    <row r="237" spans="1:14" ht="15" customHeight="1" x14ac:dyDescent="0.25">
      <c r="A237" s="2489"/>
      <c r="B237" s="2490"/>
      <c r="C237" s="2491"/>
      <c r="D237" s="211"/>
      <c r="E237" s="434"/>
      <c r="G237" s="2106"/>
      <c r="H237" s="2106"/>
      <c r="I237" s="10"/>
      <c r="J237" s="10"/>
    </row>
    <row r="238" spans="1:14" ht="15" customHeight="1" thickBot="1" x14ac:dyDescent="0.3">
      <c r="A238" s="2492"/>
      <c r="B238" s="2493"/>
      <c r="C238" s="2494"/>
      <c r="D238" s="235"/>
      <c r="E238" s="435"/>
      <c r="G238" s="2106"/>
      <c r="H238" s="2106"/>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264.3</v>
      </c>
      <c r="E240" s="2106" t="s">
        <v>294</v>
      </c>
      <c r="I240" s="10"/>
      <c r="J240" s="10"/>
    </row>
    <row r="241" spans="1:16" ht="15" customHeight="1" thickBot="1" x14ac:dyDescent="0.3"/>
    <row r="242" spans="1:16" ht="15.95" customHeight="1" thickBot="1" x14ac:dyDescent="0.35">
      <c r="A242" s="2110" t="s">
        <v>560</v>
      </c>
      <c r="B242" s="2111"/>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113" t="s">
        <v>266</v>
      </c>
      <c r="G247" s="2106"/>
      <c r="H247" s="2106"/>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103" t="s">
        <v>95</v>
      </c>
      <c r="B249" s="2104"/>
      <c r="C249" s="2105"/>
      <c r="D249" s="73" t="s">
        <v>71</v>
      </c>
      <c r="E249" s="73" t="s">
        <v>81</v>
      </c>
      <c r="G249" s="1803" t="s">
        <v>868</v>
      </c>
      <c r="P249" s="2119"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096" t="s">
        <v>96</v>
      </c>
      <c r="B254" s="2097"/>
      <c r="C254" s="2097"/>
      <c r="D254" s="33">
        <f>SUM(D250:D253)</f>
        <v>0</v>
      </c>
      <c r="K254" s="162"/>
    </row>
    <row r="255" spans="1:16" ht="15.95" customHeight="1" thickBot="1" x14ac:dyDescent="0.35">
      <c r="A255" s="446" t="s">
        <v>130</v>
      </c>
      <c r="B255" s="547"/>
      <c r="C255" s="307"/>
      <c r="D255" s="447">
        <f>D247+D248-D254</f>
        <v>0</v>
      </c>
      <c r="E255" s="2106" t="s">
        <v>295</v>
      </c>
      <c r="G255" s="2113"/>
      <c r="H255" s="2113"/>
      <c r="K255" s="162"/>
    </row>
    <row r="256" spans="1:16" ht="15.95" customHeight="1" thickBot="1" x14ac:dyDescent="0.3">
      <c r="E256" s="2119"/>
      <c r="G256" s="2113"/>
      <c r="H256" s="2113"/>
      <c r="K256" s="162"/>
    </row>
    <row r="257" spans="1:11" ht="15.95" customHeight="1" thickBot="1" x14ac:dyDescent="0.3">
      <c r="A257" s="172" t="s">
        <v>260</v>
      </c>
      <c r="B257" s="173"/>
      <c r="C257" s="173"/>
      <c r="D257" s="202"/>
      <c r="E257" s="173"/>
      <c r="F257" s="173"/>
      <c r="G257" s="205"/>
      <c r="H257" s="205"/>
      <c r="I257" s="2111"/>
      <c r="J257" s="191">
        <f>J242-D248</f>
        <v>0</v>
      </c>
      <c r="K257" s="162"/>
    </row>
    <row r="258" spans="1:11" ht="15.95" customHeight="1" x14ac:dyDescent="0.25">
      <c r="A258" s="51" t="s">
        <v>163</v>
      </c>
      <c r="B258" s="51"/>
      <c r="C258" s="2117"/>
      <c r="D258" s="2107"/>
      <c r="E258" s="11"/>
      <c r="J258" s="10"/>
      <c r="K258" s="162"/>
    </row>
    <row r="259" spans="1:11" ht="15.95" customHeight="1" x14ac:dyDescent="0.25">
      <c r="E259" s="2119"/>
      <c r="G259" s="2113"/>
      <c r="H259" s="2113"/>
      <c r="K259" s="162"/>
    </row>
    <row r="260" spans="1:11" ht="15.95" customHeight="1" thickBot="1" x14ac:dyDescent="0.3">
      <c r="A260" s="258" t="s">
        <v>221</v>
      </c>
      <c r="B260" s="258"/>
      <c r="K260" s="162"/>
    </row>
    <row r="261" spans="1:11" ht="15.95" customHeight="1" thickBot="1" x14ac:dyDescent="0.3">
      <c r="A261" s="319" t="s">
        <v>213</v>
      </c>
      <c r="B261" s="318"/>
      <c r="C261" s="318"/>
      <c r="D261" s="33">
        <f>D83</f>
        <v>593.42999999999995</v>
      </c>
      <c r="E261" s="2095" t="s">
        <v>235</v>
      </c>
      <c r="G261" s="151" t="s">
        <v>232</v>
      </c>
      <c r="H261" s="151"/>
      <c r="K261" s="162"/>
    </row>
    <row r="262" spans="1:11" ht="15.95" customHeight="1" x14ac:dyDescent="0.25">
      <c r="A262" s="317" t="s">
        <v>112</v>
      </c>
      <c r="B262" s="548"/>
      <c r="C262" s="316"/>
      <c r="D262" s="58">
        <f>D206</f>
        <v>0</v>
      </c>
      <c r="E262" s="2095" t="s">
        <v>235</v>
      </c>
      <c r="G262" s="151" t="s">
        <v>151</v>
      </c>
      <c r="H262" s="151"/>
      <c r="K262" s="162"/>
    </row>
    <row r="263" spans="1:11" ht="15.95" customHeight="1" thickBot="1" x14ac:dyDescent="0.3">
      <c r="A263" s="315" t="s">
        <v>113</v>
      </c>
      <c r="B263" s="549"/>
      <c r="C263" s="314"/>
      <c r="D263" s="257">
        <f>D111</f>
        <v>0</v>
      </c>
      <c r="E263" s="2095" t="s">
        <v>235</v>
      </c>
      <c r="G263" s="151" t="s">
        <v>232</v>
      </c>
      <c r="H263" s="151"/>
      <c r="K263" s="162"/>
    </row>
    <row r="264" spans="1:11" ht="15.95" customHeight="1" thickBot="1" x14ac:dyDescent="0.3">
      <c r="A264" s="2103" t="s">
        <v>212</v>
      </c>
      <c r="B264" s="2104"/>
      <c r="C264" s="2105"/>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119"/>
      <c r="K269" s="162"/>
    </row>
    <row r="270" spans="1:11" ht="15.95" customHeight="1" thickBot="1" x14ac:dyDescent="0.35">
      <c r="A270" s="440" t="s">
        <v>236</v>
      </c>
      <c r="B270" s="551"/>
      <c r="C270" s="312"/>
      <c r="D270" s="445">
        <f>D261+D262+D263-D269</f>
        <v>593.42999999999995</v>
      </c>
      <c r="E270" s="2106" t="s">
        <v>298</v>
      </c>
      <c r="G270" s="2113"/>
      <c r="H270" s="2113"/>
      <c r="K270" s="162"/>
    </row>
    <row r="271" spans="1:11" ht="15.95" customHeight="1" thickBot="1" x14ac:dyDescent="0.3">
      <c r="E271" s="2119"/>
      <c r="G271" s="2113"/>
      <c r="H271" s="2113"/>
      <c r="K271" s="162"/>
    </row>
    <row r="272" spans="1:11" ht="15.95" customHeight="1" thickBot="1" x14ac:dyDescent="0.3">
      <c r="A272" s="322" t="s">
        <v>204</v>
      </c>
      <c r="B272" s="552"/>
      <c r="C272" s="2111"/>
      <c r="D272" s="2111"/>
      <c r="E272" s="2111"/>
      <c r="F272" s="2111"/>
      <c r="G272" s="2111"/>
      <c r="H272" s="2111"/>
      <c r="I272" s="2112"/>
      <c r="J272" s="381">
        <f>D158+D187+D239+D269+D254</f>
        <v>87.789999999999992</v>
      </c>
      <c r="K272" s="162"/>
    </row>
    <row r="273" spans="1:22" ht="15.95" customHeight="1" thickBot="1" x14ac:dyDescent="0.3">
      <c r="G273" s="151"/>
      <c r="H273" s="151"/>
      <c r="K273" s="162"/>
    </row>
    <row r="274" spans="1:22" ht="16.5" thickBot="1" x14ac:dyDescent="0.3">
      <c r="A274" s="322" t="s">
        <v>205</v>
      </c>
      <c r="B274" s="552"/>
      <c r="C274" s="2111"/>
      <c r="D274" s="2111"/>
      <c r="E274" s="2111"/>
      <c r="F274" s="2111"/>
      <c r="G274" s="2111"/>
      <c r="H274" s="2111"/>
      <c r="I274" s="2112"/>
      <c r="J274" s="383">
        <f>K75+E112-J272</f>
        <v>1758.53</v>
      </c>
      <c r="K274" s="302"/>
      <c r="L274" s="377"/>
      <c r="M274" s="2095" t="s">
        <v>202</v>
      </c>
      <c r="U274" s="382" t="s">
        <v>206</v>
      </c>
      <c r="V274" s="303" t="s">
        <v>83</v>
      </c>
    </row>
    <row r="308" spans="3:5" x14ac:dyDescent="0.25">
      <c r="C308" s="2107"/>
      <c r="D308" s="2107"/>
      <c r="E308" s="2107"/>
    </row>
    <row r="309" spans="3:5" x14ac:dyDescent="0.25">
      <c r="C309" s="2107"/>
      <c r="D309" s="2107"/>
      <c r="E309" s="2107"/>
    </row>
    <row r="310" spans="3:5" x14ac:dyDescent="0.25">
      <c r="C310" s="2107"/>
      <c r="D310" s="2107"/>
      <c r="E310" s="2107"/>
    </row>
    <row r="311" spans="3:5" x14ac:dyDescent="0.25">
      <c r="C311" s="2107"/>
      <c r="D311" s="2107"/>
      <c r="E311" s="2107"/>
    </row>
    <row r="312" spans="3:5" x14ac:dyDescent="0.25">
      <c r="C312" s="2107"/>
      <c r="D312" s="2107"/>
      <c r="E312" s="2107"/>
    </row>
    <row r="313" spans="3:5" x14ac:dyDescent="0.25">
      <c r="C313" s="2107"/>
      <c r="D313" s="2107"/>
      <c r="E313" s="2107"/>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B8ED-6334-40ED-8DF5-6F15ABADEEF1}">
  <sheetPr>
    <pageSetUpPr fitToPage="1"/>
  </sheetPr>
  <dimension ref="A1:V313"/>
  <sheetViews>
    <sheetView zoomScaleNormal="100" workbookViewId="0">
      <selection activeCell="N213" sqref="N213"/>
    </sheetView>
  </sheetViews>
  <sheetFormatPr defaultRowHeight="15" x14ac:dyDescent="0.25"/>
  <cols>
    <col min="1" max="5" width="10.7109375" style="2095" customWidth="1"/>
    <col min="6" max="6" width="0.85546875" style="2095" customWidth="1"/>
    <col min="7" max="11" width="10.7109375" style="2095" customWidth="1"/>
    <col min="12" max="12" width="5.7109375" style="2095" customWidth="1"/>
    <col min="13" max="16" width="10.7109375" style="2095" customWidth="1"/>
    <col min="17" max="16384" width="9.140625" style="2095"/>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November</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44150</v>
      </c>
      <c r="E11" s="173"/>
      <c r="F11" s="173"/>
      <c r="G11" s="492"/>
      <c r="H11" s="492"/>
      <c r="I11" s="2116" t="s">
        <v>203</v>
      </c>
      <c r="J11" s="174">
        <f>K60</f>
        <v>1758.53</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112"/>
      <c r="J13" s="174">
        <f>J11-E12</f>
        <v>1758.53</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252.23</v>
      </c>
      <c r="E15" s="181"/>
      <c r="F15" s="177"/>
      <c r="G15" s="182"/>
      <c r="H15" s="182"/>
      <c r="I15" s="177"/>
      <c r="J15" s="177"/>
      <c r="K15" s="183"/>
    </row>
    <row r="16" spans="1:11" ht="15.75" thickBot="1" x14ac:dyDescent="0.3">
      <c r="A16" s="184" t="s">
        <v>98</v>
      </c>
      <c r="B16" s="197"/>
      <c r="C16" s="177"/>
      <c r="D16" s="185">
        <f>D111</f>
        <v>158.82</v>
      </c>
      <c r="E16" s="181"/>
      <c r="F16" s="177"/>
      <c r="G16" s="182"/>
      <c r="H16" s="182"/>
      <c r="I16" s="177"/>
      <c r="J16" s="177"/>
      <c r="K16" s="183"/>
    </row>
    <row r="17" spans="1:11" ht="16.5" thickBot="1" x14ac:dyDescent="0.3">
      <c r="A17" s="188" t="s">
        <v>218</v>
      </c>
      <c r="B17" s="189"/>
      <c r="C17" s="189"/>
      <c r="D17" s="190" t="s">
        <v>85</v>
      </c>
      <c r="E17" s="191">
        <f>E112</f>
        <v>411.05</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142.91</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142.91</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111"/>
      <c r="J27" s="191">
        <f>J13+E17-E25</f>
        <v>2026.6699999999998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107"/>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847.21</v>
      </c>
      <c r="E34" s="411">
        <f>D165</f>
        <v>847.21</v>
      </c>
      <c r="G34" s="613">
        <f>C34-E34</f>
        <v>87.789999999999964</v>
      </c>
      <c r="H34" s="614">
        <f>E34/C34</f>
        <v>0.9061069518716578</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53.59</v>
      </c>
      <c r="E36" s="413">
        <f>D213</f>
        <v>162.91</v>
      </c>
      <c r="G36" s="616">
        <f>C36-E36</f>
        <v>87.09</v>
      </c>
      <c r="H36" s="617">
        <f>E36/C36</f>
        <v>0.65164</v>
      </c>
      <c r="I36" s="612" t="s">
        <v>356</v>
      </c>
      <c r="J36" s="151"/>
    </row>
    <row r="37" spans="1:11" ht="15.75" thickBot="1" x14ac:dyDescent="0.3">
      <c r="A37" s="407" t="s">
        <v>60</v>
      </c>
      <c r="B37" s="516"/>
      <c r="C37" s="408">
        <f>SUM(C34:C36)</f>
        <v>1885</v>
      </c>
      <c r="D37" s="409">
        <f>SUM(D34:D36)</f>
        <v>900.80000000000007</v>
      </c>
      <c r="E37" s="410">
        <f>SUM(E34:E36)</f>
        <v>1010.12</v>
      </c>
      <c r="G37" s="43">
        <f>C37-E37</f>
        <v>874.88</v>
      </c>
      <c r="H37" s="11"/>
      <c r="I37" s="612"/>
    </row>
    <row r="38" spans="1:11" ht="5.0999999999999996" customHeight="1" thickBot="1" x14ac:dyDescent="0.35">
      <c r="A38" s="2121"/>
      <c r="B38" s="2121"/>
      <c r="E38" s="2107"/>
      <c r="G38" s="151"/>
      <c r="H38" s="151"/>
    </row>
    <row r="39" spans="1:11" ht="15.75" thickBot="1" x14ac:dyDescent="0.3">
      <c r="A39" s="421" t="s">
        <v>82</v>
      </c>
      <c r="B39" s="517"/>
      <c r="C39" s="422"/>
      <c r="D39" s="418" t="s">
        <v>126</v>
      </c>
      <c r="E39" s="155" t="s">
        <v>127</v>
      </c>
    </row>
    <row r="40" spans="1:11" x14ac:dyDescent="0.25">
      <c r="A40" s="423" t="s">
        <v>214</v>
      </c>
      <c r="B40" s="518"/>
      <c r="C40" s="424"/>
      <c r="D40" s="419">
        <f>D83</f>
        <v>593.42999999999995</v>
      </c>
      <c r="E40" s="61">
        <f>D270</f>
        <v>752.25</v>
      </c>
      <c r="F40" s="151"/>
    </row>
    <row r="41" spans="1:11" x14ac:dyDescent="0.25">
      <c r="A41" s="425" t="s">
        <v>69</v>
      </c>
      <c r="B41" s="519"/>
      <c r="C41" s="430"/>
      <c r="D41" s="417">
        <f>D84</f>
        <v>264.3</v>
      </c>
      <c r="E41" s="32">
        <f>D240</f>
        <v>264.3</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857.73</v>
      </c>
      <c r="E43" s="33">
        <f>SUM(E40:E42)</f>
        <v>1016.55</v>
      </c>
      <c r="K43" s="183"/>
    </row>
    <row r="44" spans="1:11" ht="15.75" thickBot="1" x14ac:dyDescent="0.3">
      <c r="A44" s="2108"/>
      <c r="B44" s="2108"/>
      <c r="C44" s="10"/>
      <c r="D44" s="10"/>
      <c r="E44" s="11"/>
      <c r="K44" s="183"/>
    </row>
    <row r="45" spans="1:11" ht="16.5" thickBot="1" x14ac:dyDescent="0.3">
      <c r="A45" s="487" t="s">
        <v>131</v>
      </c>
      <c r="B45" s="522"/>
      <c r="C45" s="488"/>
      <c r="D45" s="2122"/>
      <c r="E45" s="2122"/>
      <c r="F45" s="490"/>
      <c r="G45" s="2123"/>
      <c r="H45" s="2123"/>
      <c r="I45" s="362" t="s">
        <v>200</v>
      </c>
      <c r="J45" s="361" t="s">
        <v>199</v>
      </c>
      <c r="K45" s="183"/>
    </row>
    <row r="46" spans="1:11" ht="15.75" thickBot="1" x14ac:dyDescent="0.3">
      <c r="A46" s="197"/>
      <c r="B46" s="197"/>
      <c r="C46" s="177"/>
      <c r="F46" s="177"/>
      <c r="G46" s="196"/>
      <c r="H46" s="196"/>
      <c r="I46" s="198">
        <f>C37+E43</f>
        <v>2901.55</v>
      </c>
      <c r="J46" s="199">
        <f>E37+E43</f>
        <v>2026.67</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112"/>
      <c r="J49" s="191">
        <f>J257</f>
        <v>0</v>
      </c>
      <c r="K49" s="203"/>
    </row>
    <row r="50" spans="1:14" x14ac:dyDescent="0.25">
      <c r="A50" s="51" t="s">
        <v>162</v>
      </c>
      <c r="B50" s="51"/>
      <c r="C50" s="2117"/>
      <c r="D50" s="2107"/>
      <c r="E50" s="11"/>
    </row>
    <row r="54" spans="1:14" ht="18.75" x14ac:dyDescent="0.3">
      <c r="E54" s="380" t="s">
        <v>144</v>
      </c>
      <c r="I54" s="18"/>
      <c r="J54" s="2519" t="s">
        <v>556</v>
      </c>
      <c r="K54" s="2519"/>
    </row>
    <row r="55" spans="1:14" ht="9.9499999999999993" customHeight="1" x14ac:dyDescent="0.25">
      <c r="A55" s="1013"/>
      <c r="B55" s="1013"/>
      <c r="C55" s="1801" t="s">
        <v>854</v>
      </c>
      <c r="D55" s="2107"/>
      <c r="E55" s="2107"/>
      <c r="J55" s="2107"/>
    </row>
    <row r="56" spans="1:14" ht="19.5" thickBot="1" x14ac:dyDescent="0.35">
      <c r="A56" s="164" t="s">
        <v>59</v>
      </c>
      <c r="B56" s="164"/>
      <c r="C56" s="2589" t="s">
        <v>1024</v>
      </c>
      <c r="D56" s="2589"/>
      <c r="E56" s="2589"/>
      <c r="F56" s="18"/>
      <c r="G56" s="168">
        <v>2020</v>
      </c>
      <c r="H56" s="168"/>
      <c r="J56" s="2107"/>
    </row>
    <row r="57" spans="1:14" x14ac:dyDescent="0.25">
      <c r="J57" s="2107"/>
    </row>
    <row r="58" spans="1:14" ht="12" customHeight="1" x14ac:dyDescent="0.25">
      <c r="A58" s="258" t="s">
        <v>64</v>
      </c>
      <c r="B58" s="258"/>
      <c r="C58" s="11"/>
      <c r="D58" s="1802" t="s">
        <v>855</v>
      </c>
      <c r="E58" s="2107"/>
      <c r="J58" s="2107"/>
    </row>
    <row r="59" spans="1:14" ht="8.1" customHeight="1" thickBot="1" x14ac:dyDescent="0.35">
      <c r="A59" s="2121"/>
      <c r="B59" s="2121"/>
      <c r="C59" s="11"/>
      <c r="D59" s="2107"/>
      <c r="E59" s="2107"/>
      <c r="J59" s="2107"/>
    </row>
    <row r="60" spans="1:14" ht="15.75" thickBot="1" x14ac:dyDescent="0.3">
      <c r="A60" s="2114" t="s">
        <v>198</v>
      </c>
      <c r="B60" s="2115"/>
      <c r="C60" s="2111"/>
      <c r="D60" s="359">
        <v>44150</v>
      </c>
      <c r="E60" s="358"/>
      <c r="F60" s="2111"/>
      <c r="G60" s="2111"/>
      <c r="H60" s="2111"/>
      <c r="I60" s="2111"/>
      <c r="J60" s="357" t="s">
        <v>203</v>
      </c>
      <c r="K60" s="356">
        <v>1758.53</v>
      </c>
    </row>
    <row r="61" spans="1:14" ht="9.9499999999999993" customHeight="1" thickBot="1" x14ac:dyDescent="0.3">
      <c r="B61" s="1804" t="s">
        <v>856</v>
      </c>
      <c r="H61" s="1804" t="s">
        <v>857</v>
      </c>
      <c r="K61" s="162"/>
    </row>
    <row r="62" spans="1:14" ht="20.100000000000001" customHeight="1" thickBot="1" x14ac:dyDescent="0.3">
      <c r="A62" s="2103" t="s">
        <v>169</v>
      </c>
      <c r="B62" s="2104"/>
      <c r="C62" s="2104"/>
      <c r="D62" s="73" t="s">
        <v>17</v>
      </c>
      <c r="E62" s="207" t="s">
        <v>99</v>
      </c>
      <c r="G62" s="2584" t="s">
        <v>554</v>
      </c>
      <c r="H62" s="2585"/>
      <c r="I62" s="2585"/>
      <c r="J62" s="2586"/>
      <c r="K62" s="162"/>
    </row>
    <row r="63" spans="1:14" ht="15.75" customHeight="1" thickBot="1" x14ac:dyDescent="0.3">
      <c r="A63" s="2486" t="s">
        <v>842</v>
      </c>
      <c r="B63" s="2487"/>
      <c r="C63" s="2488"/>
      <c r="D63" s="233"/>
      <c r="E63" s="355"/>
      <c r="G63" s="2103" t="s">
        <v>63</v>
      </c>
      <c r="H63" s="2104"/>
      <c r="I63" s="558" t="s">
        <v>17</v>
      </c>
      <c r="J63" s="271" t="s">
        <v>61</v>
      </c>
      <c r="K63" s="162"/>
      <c r="N63" s="2125"/>
    </row>
    <row r="64" spans="1:14" x14ac:dyDescent="0.25">
      <c r="A64" s="2489"/>
      <c r="B64" s="2490"/>
      <c r="C64" s="2491"/>
      <c r="D64" s="211"/>
      <c r="E64" s="354"/>
      <c r="G64" s="2486" t="s">
        <v>835</v>
      </c>
      <c r="H64" s="2488"/>
      <c r="I64" s="228">
        <v>11.95</v>
      </c>
      <c r="J64" s="231" t="s">
        <v>794</v>
      </c>
      <c r="K64" s="162"/>
    </row>
    <row r="65" spans="1:11" x14ac:dyDescent="0.25">
      <c r="A65" s="2489"/>
      <c r="B65" s="2490"/>
      <c r="C65" s="2491"/>
      <c r="D65" s="211"/>
      <c r="E65" s="354"/>
      <c r="G65" s="2489" t="s">
        <v>1025</v>
      </c>
      <c r="H65" s="2491"/>
      <c r="I65" s="227">
        <v>13.44</v>
      </c>
      <c r="J65" s="226" t="s">
        <v>1014</v>
      </c>
      <c r="K65" s="162"/>
    </row>
    <row r="66" spans="1:11" x14ac:dyDescent="0.25">
      <c r="A66" s="2489"/>
      <c r="B66" s="2490"/>
      <c r="C66" s="2491"/>
      <c r="D66" s="211"/>
      <c r="E66" s="354"/>
      <c r="G66" s="2489" t="s">
        <v>946</v>
      </c>
      <c r="H66" s="2491"/>
      <c r="I66" s="227">
        <v>15.9</v>
      </c>
      <c r="J66" s="226" t="s">
        <v>1015</v>
      </c>
      <c r="K66" s="162"/>
    </row>
    <row r="67" spans="1:11" x14ac:dyDescent="0.25">
      <c r="A67" s="2489"/>
      <c r="B67" s="2490"/>
      <c r="C67" s="2491"/>
      <c r="D67" s="211"/>
      <c r="E67" s="354"/>
      <c r="G67" s="2489" t="s">
        <v>1026</v>
      </c>
      <c r="H67" s="2491"/>
      <c r="I67" s="227">
        <v>26.5</v>
      </c>
      <c r="J67" s="226" t="s">
        <v>800</v>
      </c>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110" t="s">
        <v>196</v>
      </c>
      <c r="B75" s="2111"/>
      <c r="C75" s="2111"/>
      <c r="D75" s="2111"/>
      <c r="E75" s="351"/>
      <c r="F75" s="2111"/>
      <c r="G75" s="2111"/>
      <c r="H75" s="2111"/>
      <c r="I75" s="2111"/>
      <c r="J75" s="2112"/>
      <c r="K75" s="33">
        <f>K60-D73</f>
        <v>1758.53</v>
      </c>
    </row>
    <row r="76" spans="1:11" ht="8.1" customHeight="1" x14ac:dyDescent="0.25">
      <c r="E76" s="2107"/>
      <c r="K76" s="162"/>
    </row>
    <row r="77" spans="1:11" ht="12" customHeight="1" x14ac:dyDescent="0.25">
      <c r="A77" s="258" t="s">
        <v>763</v>
      </c>
      <c r="E77" s="2107"/>
      <c r="K77" s="162"/>
    </row>
    <row r="78" spans="1:11" ht="9.9499999999999993" customHeight="1" thickBot="1" x14ac:dyDescent="0.3">
      <c r="D78" s="1806" t="s">
        <v>858</v>
      </c>
      <c r="E78" s="2107"/>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847.21</v>
      </c>
      <c r="E80" s="561">
        <f>C80-D80</f>
        <v>87.789999999999964</v>
      </c>
      <c r="F80" s="2107"/>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53.59</v>
      </c>
      <c r="E82" s="469">
        <f>C82-D82</f>
        <v>196.41</v>
      </c>
      <c r="G82" s="2495"/>
      <c r="H82" s="2495"/>
      <c r="I82" s="2495"/>
      <c r="J82" s="2495"/>
      <c r="K82" s="2495"/>
    </row>
    <row r="83" spans="1:11" ht="15" customHeight="1" x14ac:dyDescent="0.25">
      <c r="A83" s="2578" t="s">
        <v>211</v>
      </c>
      <c r="B83" s="2579"/>
      <c r="C83" s="414">
        <f>D83</f>
        <v>593.42999999999995</v>
      </c>
      <c r="D83" s="415">
        <v>593.42999999999995</v>
      </c>
      <c r="E83" s="59" t="s">
        <v>229</v>
      </c>
      <c r="G83" s="2495"/>
      <c r="H83" s="2495"/>
      <c r="I83" s="2495"/>
      <c r="J83" s="2495"/>
      <c r="K83" s="2495"/>
    </row>
    <row r="84" spans="1:11" ht="15" customHeight="1" x14ac:dyDescent="0.25">
      <c r="A84" s="2565" t="s">
        <v>122</v>
      </c>
      <c r="B84" s="2566"/>
      <c r="C84" s="414">
        <f>D84</f>
        <v>264.3</v>
      </c>
      <c r="D84" s="415">
        <v>264.3</v>
      </c>
      <c r="E84" s="59" t="s">
        <v>229</v>
      </c>
      <c r="F84" s="2107"/>
      <c r="G84" s="2495"/>
      <c r="H84" s="2495"/>
      <c r="I84" s="2495"/>
      <c r="J84" s="2495"/>
      <c r="K84" s="2495"/>
    </row>
    <row r="85" spans="1:11" ht="15" customHeight="1" thickBot="1" x14ac:dyDescent="0.3">
      <c r="A85" s="2567" t="s">
        <v>149</v>
      </c>
      <c r="B85" s="2568"/>
      <c r="C85" s="414">
        <f>D85</f>
        <v>0</v>
      </c>
      <c r="D85" s="416"/>
      <c r="E85" s="59" t="s">
        <v>229</v>
      </c>
      <c r="F85" s="2107"/>
      <c r="G85" s="2495"/>
      <c r="H85" s="2495"/>
      <c r="I85" s="2495"/>
      <c r="J85" s="2495"/>
      <c r="K85" s="2495"/>
    </row>
    <row r="86" spans="1:11" ht="15" customHeight="1" thickBot="1" x14ac:dyDescent="0.3">
      <c r="A86" s="2569" t="s">
        <v>228</v>
      </c>
      <c r="B86" s="2570"/>
      <c r="C86" s="156">
        <f>C80+C81+C82+C83+C84+C85</f>
        <v>2742.73</v>
      </c>
      <c r="D86" s="33">
        <f>SUM(D80:D85)</f>
        <v>1758.53</v>
      </c>
      <c r="E86" s="11"/>
      <c r="G86" s="2571"/>
      <c r="H86" s="2571"/>
      <c r="I86" s="2571"/>
      <c r="J86" s="2571"/>
      <c r="K86" s="2571"/>
    </row>
    <row r="87" spans="1:11" ht="9.9499999999999993" customHeight="1" thickBot="1" x14ac:dyDescent="0.3">
      <c r="E87" s="2107"/>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107"/>
      <c r="K89" s="162"/>
    </row>
    <row r="90" spans="1:11" ht="12" customHeight="1" x14ac:dyDescent="0.25">
      <c r="A90" s="258" t="s">
        <v>65</v>
      </c>
      <c r="B90" s="258"/>
      <c r="C90" s="160"/>
      <c r="D90" s="1808" t="s">
        <v>860</v>
      </c>
      <c r="E90" s="2107"/>
      <c r="K90" s="162"/>
    </row>
    <row r="91" spans="1:11" ht="5.0999999999999996" customHeight="1" thickBot="1" x14ac:dyDescent="0.35">
      <c r="A91" s="2121"/>
      <c r="B91" s="2121"/>
      <c r="C91" s="24"/>
      <c r="D91" s="2107"/>
      <c r="E91" s="2107"/>
      <c r="K91" s="162"/>
    </row>
    <row r="92" spans="1:11" ht="15.75" thickBot="1" x14ac:dyDescent="0.3">
      <c r="A92" s="2561" t="s">
        <v>4</v>
      </c>
      <c r="B92" s="2562"/>
      <c r="C92" s="999" t="s">
        <v>100</v>
      </c>
      <c r="D92" s="1000" t="s">
        <v>49</v>
      </c>
      <c r="E92" s="1001" t="s">
        <v>16</v>
      </c>
      <c r="K92" s="162"/>
    </row>
    <row r="93" spans="1:11" x14ac:dyDescent="0.25">
      <c r="A93" s="2563" t="s">
        <v>5</v>
      </c>
      <c r="B93" s="2564"/>
      <c r="C93" s="233">
        <v>76.14</v>
      </c>
      <c r="D93" s="233">
        <v>40.840000000000003</v>
      </c>
      <c r="E93" s="34">
        <f t="shared" ref="E93:E107" si="0">SUM(C93:D93)</f>
        <v>116.98</v>
      </c>
      <c r="K93" s="162"/>
    </row>
    <row r="94" spans="1:11" x14ac:dyDescent="0.25">
      <c r="A94" s="2549" t="s">
        <v>536</v>
      </c>
      <c r="B94" s="2550"/>
      <c r="C94" s="211">
        <v>47.69</v>
      </c>
      <c r="D94" s="211">
        <v>55.76</v>
      </c>
      <c r="E94" s="34">
        <f t="shared" si="0"/>
        <v>103.44999999999999</v>
      </c>
      <c r="K94" s="162"/>
    </row>
    <row r="95" spans="1:11" x14ac:dyDescent="0.25">
      <c r="A95" s="2549" t="s">
        <v>490</v>
      </c>
      <c r="B95" s="2550"/>
      <c r="C95" s="211">
        <v>10</v>
      </c>
      <c r="D95" s="211">
        <v>4.3</v>
      </c>
      <c r="E95" s="34">
        <f t="shared" si="0"/>
        <v>14.3</v>
      </c>
      <c r="K95" s="162"/>
    </row>
    <row r="96" spans="1:11" x14ac:dyDescent="0.25">
      <c r="A96" s="2549" t="s">
        <v>8</v>
      </c>
      <c r="B96" s="2550"/>
      <c r="C96" s="211">
        <v>0</v>
      </c>
      <c r="D96" s="211">
        <v>0</v>
      </c>
      <c r="E96" s="34">
        <f t="shared" si="0"/>
        <v>0</v>
      </c>
      <c r="K96" s="162"/>
    </row>
    <row r="97" spans="1:11" x14ac:dyDescent="0.25">
      <c r="A97" s="2549" t="s">
        <v>7</v>
      </c>
      <c r="B97" s="2550"/>
      <c r="C97" s="211">
        <v>6.4</v>
      </c>
      <c r="D97" s="211">
        <v>57.6</v>
      </c>
      <c r="E97" s="34">
        <f t="shared" si="0"/>
        <v>64</v>
      </c>
      <c r="K97" s="162"/>
    </row>
    <row r="98" spans="1:11" x14ac:dyDescent="0.25">
      <c r="A98" s="2549" t="s">
        <v>50</v>
      </c>
      <c r="B98" s="2550"/>
      <c r="C98" s="211">
        <v>0</v>
      </c>
      <c r="D98" s="211">
        <v>0</v>
      </c>
      <c r="E98" s="34">
        <f t="shared" si="0"/>
        <v>0</v>
      </c>
      <c r="K98" s="162"/>
    </row>
    <row r="99" spans="1:11" x14ac:dyDescent="0.25">
      <c r="A99" s="2549" t="s">
        <v>11</v>
      </c>
      <c r="B99" s="2550"/>
      <c r="C99" s="211">
        <v>0</v>
      </c>
      <c r="D99" s="211">
        <v>0</v>
      </c>
      <c r="E99" s="34">
        <f t="shared" si="0"/>
        <v>0</v>
      </c>
      <c r="K99" s="162"/>
    </row>
    <row r="100" spans="1:11" ht="15.75" thickBot="1" x14ac:dyDescent="0.3">
      <c r="A100" s="2549" t="s">
        <v>491</v>
      </c>
      <c r="B100" s="2550"/>
      <c r="C100" s="211">
        <v>9</v>
      </c>
      <c r="D100" s="211">
        <v>0</v>
      </c>
      <c r="E100" s="34">
        <f t="shared" si="0"/>
        <v>9</v>
      </c>
      <c r="I100" s="1803" t="s">
        <v>861</v>
      </c>
      <c r="K100" s="162"/>
    </row>
    <row r="101" spans="1:11" ht="15.75" thickBot="1" x14ac:dyDescent="0.3">
      <c r="A101" s="2549" t="s">
        <v>15</v>
      </c>
      <c r="B101" s="2550"/>
      <c r="C101" s="211">
        <v>103</v>
      </c>
      <c r="D101" s="211">
        <v>0</v>
      </c>
      <c r="E101" s="34">
        <f t="shared" si="0"/>
        <v>103</v>
      </c>
      <c r="G101" s="350" t="s">
        <v>62</v>
      </c>
      <c r="H101" s="2104"/>
      <c r="I101" s="349" t="s">
        <v>100</v>
      </c>
      <c r="J101" s="348" t="s">
        <v>49</v>
      </c>
      <c r="K101" s="162"/>
    </row>
    <row r="102" spans="1:11" x14ac:dyDescent="0.25">
      <c r="A102" s="2549" t="s">
        <v>13</v>
      </c>
      <c r="B102" s="2550"/>
      <c r="C102" s="211">
        <v>0</v>
      </c>
      <c r="D102" s="211">
        <v>0</v>
      </c>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t="s">
        <v>1005</v>
      </c>
      <c r="H105" s="2491"/>
      <c r="I105" s="213"/>
      <c r="J105" s="212">
        <v>0.32</v>
      </c>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0.32</v>
      </c>
      <c r="E107" s="34">
        <f t="shared" si="0"/>
        <v>0.32</v>
      </c>
      <c r="G107" s="438" t="s">
        <v>101</v>
      </c>
      <c r="H107" s="553"/>
      <c r="I107" s="54">
        <f>SUM(I102:I106)</f>
        <v>0</v>
      </c>
      <c r="J107" s="257">
        <f>SUM(J102:J106)</f>
        <v>0.32</v>
      </c>
      <c r="K107" s="162"/>
    </row>
    <row r="108" spans="1:11" ht="15.75" thickBot="1" x14ac:dyDescent="0.3">
      <c r="A108" s="2553" t="s">
        <v>66</v>
      </c>
      <c r="B108" s="2554"/>
      <c r="C108" s="960">
        <f>SUM(C93:C107)</f>
        <v>252.23</v>
      </c>
      <c r="D108" s="960">
        <f>SUM(D93:D107)</f>
        <v>158.82</v>
      </c>
      <c r="E108" s="960">
        <f>SUM(E93:E107)</f>
        <v>411.05</v>
      </c>
    </row>
    <row r="109" spans="1:11" ht="8.1" customHeight="1" thickBot="1" x14ac:dyDescent="0.3">
      <c r="K109" s="162"/>
    </row>
    <row r="110" spans="1:11" ht="15.75" thickBot="1" x14ac:dyDescent="0.3">
      <c r="A110" s="346" t="s">
        <v>91</v>
      </c>
      <c r="B110" s="527"/>
      <c r="C110" s="344">
        <f>C108</f>
        <v>252.23</v>
      </c>
      <c r="K110" s="162"/>
    </row>
    <row r="111" spans="1:11" ht="15.75" thickBot="1" x14ac:dyDescent="0.3">
      <c r="A111" s="345" t="s">
        <v>90</v>
      </c>
      <c r="B111" s="75"/>
      <c r="C111" s="75"/>
      <c r="D111" s="344">
        <f>D108</f>
        <v>158.82</v>
      </c>
      <c r="E111" s="2555" t="s">
        <v>537</v>
      </c>
      <c r="F111" s="2556"/>
      <c r="G111" s="2556"/>
      <c r="H111" s="2556"/>
      <c r="I111" s="2556"/>
      <c r="J111" s="2556"/>
      <c r="K111" s="2556"/>
    </row>
    <row r="112" spans="1:11" ht="15.75" thickBot="1" x14ac:dyDescent="0.3">
      <c r="A112" s="342" t="s">
        <v>217</v>
      </c>
      <c r="B112" s="341"/>
      <c r="C112" s="341"/>
      <c r="D112" s="341"/>
      <c r="E112" s="219">
        <f>E108</f>
        <v>411.05</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252.23</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107"/>
      <c r="G117" s="161"/>
      <c r="H117" s="161"/>
      <c r="K117" s="162"/>
    </row>
    <row r="118" spans="1:21" ht="15.75" thickBot="1" x14ac:dyDescent="0.3">
      <c r="C118" s="11"/>
      <c r="D118" s="11"/>
      <c r="E118" s="2107"/>
      <c r="K118" s="162" t="s">
        <v>143</v>
      </c>
    </row>
    <row r="119" spans="1:21" ht="18" customHeight="1" thickBot="1" x14ac:dyDescent="0.3">
      <c r="A119" s="2546" t="s">
        <v>191</v>
      </c>
      <c r="B119" s="2547"/>
      <c r="C119" s="2547"/>
      <c r="D119" s="2547"/>
      <c r="E119" s="2547"/>
      <c r="F119" s="2547"/>
      <c r="G119" s="2547"/>
      <c r="H119" s="2547"/>
      <c r="I119" s="2547"/>
      <c r="J119" s="2548"/>
      <c r="K119" s="222">
        <f>K114</f>
        <v>252.23</v>
      </c>
    </row>
    <row r="120" spans="1:21" ht="8.1" customHeight="1" x14ac:dyDescent="0.25">
      <c r="D120" s="10"/>
      <c r="E120" s="2107"/>
      <c r="I120" s="86"/>
      <c r="K120" s="162"/>
    </row>
    <row r="121" spans="1:21" ht="15" customHeight="1" x14ac:dyDescent="0.25">
      <c r="A121" s="258" t="s">
        <v>265</v>
      </c>
      <c r="B121" s="258"/>
      <c r="D121" s="10"/>
      <c r="E121" s="2107"/>
      <c r="I121" s="86"/>
      <c r="K121" s="162"/>
    </row>
    <row r="122" spans="1:21" ht="15" customHeight="1" x14ac:dyDescent="0.25">
      <c r="A122" s="258"/>
      <c r="B122" s="258"/>
      <c r="D122" s="10"/>
      <c r="E122" s="2107"/>
      <c r="I122" s="86"/>
      <c r="K122" s="162"/>
    </row>
    <row r="123" spans="1:21" ht="15" customHeight="1" x14ac:dyDescent="0.25">
      <c r="A123" s="448" t="s">
        <v>650</v>
      </c>
      <c r="B123" s="448"/>
      <c r="D123" s="10"/>
      <c r="E123" s="2107"/>
      <c r="I123" s="86"/>
      <c r="K123" s="162"/>
    </row>
    <row r="124" spans="1:21" ht="9.9499999999999993" customHeight="1" thickBot="1" x14ac:dyDescent="0.3">
      <c r="D124" s="1809" t="s">
        <v>863</v>
      </c>
      <c r="K124" s="162"/>
    </row>
    <row r="125" spans="1:21" ht="15" customHeight="1" thickBot="1" x14ac:dyDescent="0.3">
      <c r="A125" s="2506" t="s">
        <v>19</v>
      </c>
      <c r="B125" s="2508"/>
      <c r="C125" s="2105"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1027</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1027</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1028</v>
      </c>
      <c r="G136" s="2531" t="s">
        <v>540</v>
      </c>
      <c r="H136" s="2531"/>
      <c r="I136" s="2531"/>
      <c r="J136" s="2531"/>
      <c r="K136" s="2531"/>
    </row>
    <row r="137" spans="1:11" ht="15" customHeight="1" x14ac:dyDescent="0.25">
      <c r="A137" s="1011" t="s">
        <v>552</v>
      </c>
      <c r="B137" s="1012" t="s">
        <v>553</v>
      </c>
      <c r="C137" s="1010" t="s">
        <v>29</v>
      </c>
      <c r="D137" s="227">
        <v>11.95</v>
      </c>
      <c r="E137" s="229" t="s">
        <v>805</v>
      </c>
      <c r="G137" s="2531" t="s">
        <v>540</v>
      </c>
      <c r="H137" s="2531"/>
      <c r="I137" s="2531"/>
      <c r="J137" s="2531"/>
      <c r="K137" s="2531"/>
    </row>
    <row r="138" spans="1:11" ht="15" customHeight="1" x14ac:dyDescent="0.25">
      <c r="A138" s="1002"/>
      <c r="B138" s="80" t="s">
        <v>224</v>
      </c>
      <c r="C138" s="80" t="s">
        <v>550</v>
      </c>
      <c r="D138" s="227">
        <v>15.9</v>
      </c>
      <c r="E138" s="229" t="s">
        <v>1029</v>
      </c>
      <c r="G138" s="2531" t="s">
        <v>540</v>
      </c>
      <c r="H138" s="2531"/>
      <c r="I138" s="2531"/>
      <c r="J138" s="2531"/>
      <c r="K138" s="2531"/>
    </row>
    <row r="139" spans="1:11" ht="15" customHeight="1" x14ac:dyDescent="0.25">
      <c r="A139" s="1002"/>
      <c r="B139" s="80" t="s">
        <v>224</v>
      </c>
      <c r="C139" s="102" t="s">
        <v>373</v>
      </c>
      <c r="D139" s="227">
        <v>26.5</v>
      </c>
      <c r="E139" s="229" t="s">
        <v>806</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55.12</v>
      </c>
      <c r="E147" s="231" t="s">
        <v>1030</v>
      </c>
      <c r="G147" s="2526"/>
      <c r="H147" s="2526"/>
      <c r="I147" s="2526"/>
      <c r="J147" s="2526"/>
      <c r="K147" s="2526"/>
    </row>
    <row r="148" spans="1:14" ht="15" customHeight="1" thickBot="1" x14ac:dyDescent="0.3">
      <c r="A148" s="2124"/>
      <c r="B148" s="2109" t="s">
        <v>1</v>
      </c>
      <c r="C148" s="1003" t="s">
        <v>541</v>
      </c>
      <c r="D148" s="1005"/>
      <c r="E148" s="231"/>
      <c r="G148" s="2526"/>
      <c r="H148" s="2526"/>
      <c r="I148" s="2526"/>
      <c r="J148" s="2526"/>
      <c r="K148" s="2526"/>
    </row>
    <row r="149" spans="1:14" ht="15" customHeight="1" x14ac:dyDescent="0.25">
      <c r="A149" s="2532" t="s">
        <v>119</v>
      </c>
      <c r="B149" s="2533"/>
      <c r="C149" s="211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101" t="s">
        <v>120</v>
      </c>
      <c r="B158" s="2102"/>
      <c r="C158" s="2097"/>
      <c r="D158" s="33">
        <f>SUM(D126:D157)</f>
        <v>142.91</v>
      </c>
      <c r="E158" s="2098"/>
      <c r="G158" s="594" t="s">
        <v>281</v>
      </c>
      <c r="H158" s="593" t="s">
        <v>277</v>
      </c>
      <c r="I158" s="593" t="s">
        <v>278</v>
      </c>
      <c r="K158" s="162"/>
      <c r="L158" s="10"/>
    </row>
    <row r="159" spans="1:14" ht="15" customHeight="1" thickBot="1" x14ac:dyDescent="0.3">
      <c r="G159" s="2113"/>
      <c r="H159" s="606">
        <v>142.91</v>
      </c>
      <c r="I159" s="592">
        <f>D158-H159</f>
        <v>0</v>
      </c>
      <c r="K159" s="162"/>
      <c r="M159" s="33">
        <f>(K119-H159)</f>
        <v>109.32</v>
      </c>
      <c r="N159" s="325" t="s">
        <v>276</v>
      </c>
    </row>
    <row r="160" spans="1:14" ht="15" customHeight="1" thickBot="1" x14ac:dyDescent="0.3">
      <c r="A160" s="2120" t="s">
        <v>246</v>
      </c>
      <c r="B160" s="212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847.21</v>
      </c>
      <c r="E162" s="457">
        <f>C162-D162</f>
        <v>87.789999999999964</v>
      </c>
      <c r="G162" s="2106" t="s">
        <v>242</v>
      </c>
      <c r="H162" s="2106"/>
      <c r="J162" s="10"/>
      <c r="K162" s="162"/>
    </row>
    <row r="163" spans="1:16" ht="15" customHeight="1" thickBot="1" x14ac:dyDescent="0.3">
      <c r="A163" s="2095" t="s">
        <v>279</v>
      </c>
      <c r="D163" s="33">
        <f>D162-I159</f>
        <v>847.21</v>
      </c>
      <c r="E163" s="33">
        <f>C162-D163</f>
        <v>87.789999999999964</v>
      </c>
      <c r="G163" s="2113" t="s">
        <v>287</v>
      </c>
      <c r="K163" s="162"/>
      <c r="M163" s="2106" t="s">
        <v>741</v>
      </c>
    </row>
    <row r="164" spans="1:16" ht="15" customHeight="1" thickBot="1" x14ac:dyDescent="0.3">
      <c r="A164" s="596" t="s">
        <v>280</v>
      </c>
      <c r="B164" s="2128"/>
      <c r="C164" s="484"/>
      <c r="D164" s="431">
        <f>N164</f>
        <v>0</v>
      </c>
      <c r="E164" s="483" t="s">
        <v>239</v>
      </c>
      <c r="G164" s="2119" t="s">
        <v>738</v>
      </c>
      <c r="H164" s="2509" t="s">
        <v>282</v>
      </c>
      <c r="I164" s="2509"/>
      <c r="J164" s="2113"/>
      <c r="M164" s="2119" t="s">
        <v>738</v>
      </c>
      <c r="N164" s="607">
        <v>0</v>
      </c>
    </row>
    <row r="165" spans="1:16" ht="15" customHeight="1" thickBot="1" x14ac:dyDescent="0.3">
      <c r="A165" s="461" t="s">
        <v>247</v>
      </c>
      <c r="B165" s="461"/>
      <c r="C165" s="460">
        <f>C162</f>
        <v>935</v>
      </c>
      <c r="D165" s="456">
        <f>D163+D164</f>
        <v>847.21</v>
      </c>
      <c r="E165" s="457">
        <f>+C162-D165</f>
        <v>87.789999999999964</v>
      </c>
      <c r="G165" s="2113" t="s">
        <v>704</v>
      </c>
      <c r="H165" s="2113"/>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111"/>
      <c r="F170" s="2111"/>
      <c r="G170" s="2111"/>
      <c r="H170" s="2111"/>
      <c r="I170" s="2111"/>
      <c r="J170" s="33">
        <f>M159-D164</f>
        <v>109.32</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126"/>
      <c r="C176" s="2111"/>
      <c r="D176" s="2111"/>
      <c r="E176" s="2111"/>
      <c r="F176" s="2111"/>
      <c r="G176" s="2111"/>
      <c r="H176" s="2111"/>
      <c r="I176" s="323"/>
      <c r="J176" s="33">
        <f>J170</f>
        <v>109.32</v>
      </c>
      <c r="K176" s="162" t="s">
        <v>146</v>
      </c>
    </row>
    <row r="177" spans="1:16" ht="15" customHeight="1" x14ac:dyDescent="0.25">
      <c r="J177" s="10"/>
      <c r="K177" s="162"/>
    </row>
    <row r="178" spans="1:16" ht="15" customHeight="1" x14ac:dyDescent="0.25">
      <c r="J178" s="10"/>
      <c r="K178" s="162"/>
    </row>
    <row r="179" spans="1:16" ht="15" customHeight="1" thickBot="1" x14ac:dyDescent="0.3">
      <c r="A179" s="2120" t="s">
        <v>651</v>
      </c>
      <c r="D179" s="1806" t="s">
        <v>864</v>
      </c>
      <c r="J179" s="10"/>
      <c r="K179" s="162"/>
    </row>
    <row r="180" spans="1:16" ht="15" customHeight="1" thickBot="1" x14ac:dyDescent="0.3">
      <c r="A180" s="2096" t="s">
        <v>88</v>
      </c>
      <c r="B180" s="2097"/>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096" t="s">
        <v>89</v>
      </c>
      <c r="B187" s="2097"/>
      <c r="C187" s="2097"/>
      <c r="D187" s="33">
        <f>SUM(D181:D186)</f>
        <v>0</v>
      </c>
      <c r="E187" s="2098"/>
      <c r="G187" s="594" t="s">
        <v>281</v>
      </c>
      <c r="H187" s="593" t="s">
        <v>277</v>
      </c>
      <c r="I187" s="593" t="s">
        <v>278</v>
      </c>
      <c r="K187" s="162"/>
      <c r="L187" s="10"/>
    </row>
    <row r="188" spans="1:16" ht="15" customHeight="1" thickBot="1" x14ac:dyDescent="0.3">
      <c r="G188" s="2113"/>
      <c r="H188" s="606">
        <v>0</v>
      </c>
      <c r="I188" s="592">
        <f>D187-H188</f>
        <v>0</v>
      </c>
      <c r="K188" s="162"/>
      <c r="M188" s="33">
        <f>(J176-H188)</f>
        <v>109.32</v>
      </c>
      <c r="N188" s="325" t="s">
        <v>276</v>
      </c>
    </row>
    <row r="189" spans="1:16" ht="15" customHeight="1" thickBot="1" x14ac:dyDescent="0.3">
      <c r="A189" s="2120" t="s">
        <v>285</v>
      </c>
      <c r="B189" s="2120"/>
      <c r="J189" s="10"/>
      <c r="K189" s="162"/>
    </row>
    <row r="190" spans="1:16" ht="15" customHeight="1" thickBot="1" x14ac:dyDescent="0.3">
      <c r="A190" s="462" t="s">
        <v>123</v>
      </c>
      <c r="B190" s="462"/>
      <c r="C190" s="463" t="s">
        <v>245</v>
      </c>
      <c r="D190" s="463" t="s">
        <v>47</v>
      </c>
      <c r="E190" s="463" t="s">
        <v>243</v>
      </c>
      <c r="H190" s="51"/>
      <c r="I190" s="10"/>
      <c r="J190" s="2113"/>
      <c r="K190" s="162"/>
      <c r="P190" s="2119" t="s">
        <v>83</v>
      </c>
    </row>
    <row r="191" spans="1:16" ht="15" customHeight="1" thickBot="1" x14ac:dyDescent="0.3">
      <c r="A191" s="464" t="s">
        <v>248</v>
      </c>
      <c r="B191" s="539"/>
      <c r="C191" s="465">
        <f>C81</f>
        <v>700</v>
      </c>
      <c r="D191" s="469">
        <f>D81</f>
        <v>0</v>
      </c>
      <c r="E191" s="308">
        <f>C191-D191</f>
        <v>700</v>
      </c>
      <c r="G191" s="2106" t="s">
        <v>257</v>
      </c>
      <c r="H191" s="2106"/>
      <c r="J191" s="10"/>
      <c r="K191" s="162"/>
    </row>
    <row r="192" spans="1:16" ht="15" customHeight="1" thickBot="1" x14ac:dyDescent="0.3">
      <c r="A192" s="586" t="s">
        <v>274</v>
      </c>
      <c r="B192" s="587"/>
      <c r="C192" s="588"/>
      <c r="D192" s="33">
        <f>D191-I188</f>
        <v>0</v>
      </c>
      <c r="E192" s="33">
        <f>E191+I188</f>
        <v>700</v>
      </c>
      <c r="G192" s="2113" t="s">
        <v>287</v>
      </c>
      <c r="M192" s="2106" t="s">
        <v>737</v>
      </c>
    </row>
    <row r="193" spans="1:14" ht="15" customHeight="1" thickBot="1" x14ac:dyDescent="0.3">
      <c r="A193" s="596" t="s">
        <v>280</v>
      </c>
      <c r="B193" s="2127"/>
      <c r="C193" s="589"/>
      <c r="D193" s="431">
        <f>N193</f>
        <v>0</v>
      </c>
      <c r="E193" s="450" t="s">
        <v>256</v>
      </c>
      <c r="G193" s="2119" t="s">
        <v>738</v>
      </c>
      <c r="H193" s="2509" t="s">
        <v>282</v>
      </c>
      <c r="I193" s="2509"/>
      <c r="J193" s="2113"/>
      <c r="K193" s="162"/>
      <c r="L193" s="10"/>
      <c r="M193" s="2119" t="s">
        <v>736</v>
      </c>
      <c r="N193" s="607">
        <v>0</v>
      </c>
    </row>
    <row r="194" spans="1:14" ht="15" customHeight="1" thickBot="1" x14ac:dyDescent="0.3">
      <c r="A194" s="467" t="s">
        <v>231</v>
      </c>
      <c r="B194" s="467"/>
      <c r="C194" s="466">
        <f>C191</f>
        <v>700</v>
      </c>
      <c r="D194" s="466">
        <f>D192+D193</f>
        <v>0</v>
      </c>
      <c r="E194" s="466">
        <f>C194-D194</f>
        <v>700</v>
      </c>
      <c r="G194" s="2113" t="s">
        <v>703</v>
      </c>
      <c r="H194" s="2106"/>
      <c r="J194" s="2113"/>
    </row>
    <row r="195" spans="1:14" ht="15" customHeight="1" x14ac:dyDescent="0.25"/>
    <row r="196" spans="1:14" ht="15" customHeight="1" thickBot="1" x14ac:dyDescent="0.3">
      <c r="G196" s="2106"/>
      <c r="H196" s="2106"/>
      <c r="J196" s="10"/>
      <c r="K196" s="162"/>
    </row>
    <row r="197" spans="1:14" ht="15" customHeight="1" thickBot="1" x14ac:dyDescent="0.3">
      <c r="A197" s="324" t="s">
        <v>92</v>
      </c>
      <c r="B197" s="329"/>
      <c r="C197" s="2111"/>
      <c r="D197" s="2111"/>
      <c r="E197" s="2111"/>
      <c r="F197" s="2111"/>
      <c r="G197" s="2111"/>
      <c r="H197" s="2111"/>
      <c r="I197" s="323"/>
      <c r="J197" s="33">
        <f>M188-D193</f>
        <v>109.32</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106"/>
      <c r="C201" s="2106"/>
      <c r="D201" s="1805" t="s">
        <v>864</v>
      </c>
      <c r="K201" s="162"/>
    </row>
    <row r="202" spans="1:14" ht="15" customHeight="1" thickBot="1" x14ac:dyDescent="0.3">
      <c r="A202" s="136" t="s">
        <v>111</v>
      </c>
      <c r="B202" s="540"/>
      <c r="C202" s="2097"/>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106"/>
      <c r="H205" s="2106"/>
      <c r="J205" s="10"/>
      <c r="N205" s="162"/>
    </row>
    <row r="206" spans="1:14" ht="15" customHeight="1" thickBot="1" x14ac:dyDescent="0.3">
      <c r="A206" s="2101" t="s">
        <v>121</v>
      </c>
      <c r="B206" s="2102"/>
      <c r="C206" s="2097"/>
      <c r="D206" s="33">
        <f>SUM(D203:D205)</f>
        <v>0</v>
      </c>
      <c r="E206" s="2113" t="s">
        <v>293</v>
      </c>
    </row>
    <row r="207" spans="1:14" ht="15" customHeight="1" x14ac:dyDescent="0.25">
      <c r="K207" s="162"/>
    </row>
    <row r="208" spans="1:14" ht="15" customHeight="1" thickBot="1" x14ac:dyDescent="0.3">
      <c r="A208" s="2120" t="s">
        <v>289</v>
      </c>
      <c r="B208" s="2120"/>
      <c r="K208" s="162"/>
    </row>
    <row r="209" spans="1:16" ht="15" customHeight="1" thickBot="1" x14ac:dyDescent="0.3">
      <c r="A209" s="1132" t="s">
        <v>114</v>
      </c>
      <c r="B209" s="1132"/>
      <c r="C209" s="472" t="s">
        <v>245</v>
      </c>
      <c r="D209" s="472" t="s">
        <v>47</v>
      </c>
      <c r="E209" s="472" t="s">
        <v>243</v>
      </c>
      <c r="K209" s="162"/>
      <c r="P209" s="2119" t="s">
        <v>83</v>
      </c>
    </row>
    <row r="210" spans="1:16" ht="15" customHeight="1" thickBot="1" x14ac:dyDescent="0.3">
      <c r="A210" s="1132" t="s">
        <v>248</v>
      </c>
      <c r="B210" s="1132"/>
      <c r="C210" s="432">
        <f>C82</f>
        <v>250</v>
      </c>
      <c r="D210" s="432">
        <f>D82</f>
        <v>53.59</v>
      </c>
      <c r="E210" s="432">
        <f>C210-D210</f>
        <v>196.41</v>
      </c>
      <c r="G210" s="2106" t="s">
        <v>257</v>
      </c>
      <c r="H210" s="2106"/>
      <c r="K210" s="162"/>
    </row>
    <row r="211" spans="1:16" ht="15" customHeight="1" thickBot="1" x14ac:dyDescent="0.3">
      <c r="A211" s="486" t="s">
        <v>273</v>
      </c>
      <c r="B211" s="544"/>
      <c r="C211" s="479"/>
      <c r="D211" s="432">
        <f>D210-D206</f>
        <v>53.59</v>
      </c>
      <c r="E211" s="432">
        <f>E210+D206</f>
        <v>196.41</v>
      </c>
      <c r="G211" s="2113" t="s">
        <v>290</v>
      </c>
      <c r="M211" s="2106" t="s">
        <v>739</v>
      </c>
    </row>
    <row r="212" spans="1:16" ht="15" customHeight="1" thickBot="1" x14ac:dyDescent="0.3">
      <c r="A212" s="596" t="s">
        <v>280</v>
      </c>
      <c r="B212" s="2128"/>
      <c r="C212" s="2112"/>
      <c r="D212" s="431">
        <f>N212</f>
        <v>109.32</v>
      </c>
      <c r="E212" s="450" t="s">
        <v>256</v>
      </c>
      <c r="G212" s="2119" t="s">
        <v>738</v>
      </c>
      <c r="H212" s="2509" t="s">
        <v>282</v>
      </c>
      <c r="I212" s="2509"/>
      <c r="J212" s="2113"/>
      <c r="K212" s="162"/>
      <c r="M212" s="2095" t="s">
        <v>738</v>
      </c>
      <c r="N212" s="607">
        <v>109.32</v>
      </c>
    </row>
    <row r="213" spans="1:16" ht="15" customHeight="1" thickBot="1" x14ac:dyDescent="0.3">
      <c r="A213" s="473" t="s">
        <v>250</v>
      </c>
      <c r="B213" s="545"/>
      <c r="C213" s="432">
        <f>C210</f>
        <v>250</v>
      </c>
      <c r="D213" s="432">
        <f>D211+D212</f>
        <v>162.91</v>
      </c>
      <c r="E213" s="432">
        <f>C213-D213</f>
        <v>87.09</v>
      </c>
      <c r="G213" s="2106" t="s">
        <v>292</v>
      </c>
      <c r="H213" s="2106"/>
    </row>
    <row r="214" spans="1:16" ht="15" customHeight="1" x14ac:dyDescent="0.25"/>
    <row r="215" spans="1:16" ht="15" customHeight="1" thickBot="1" x14ac:dyDescent="0.3">
      <c r="G215" s="2106"/>
      <c r="H215" s="2106"/>
      <c r="J215" s="10"/>
      <c r="K215" s="162"/>
    </row>
    <row r="216" spans="1:16" ht="15" customHeight="1" thickBot="1" x14ac:dyDescent="0.3">
      <c r="A216" s="324" t="s">
        <v>251</v>
      </c>
      <c r="B216" s="329"/>
      <c r="C216" s="2111"/>
      <c r="D216" s="2111"/>
      <c r="E216" s="2111"/>
      <c r="F216" s="2111"/>
      <c r="G216" s="2111"/>
      <c r="H216" s="2111"/>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111"/>
      <c r="D222" s="2111"/>
      <c r="E222" s="2111"/>
      <c r="F222" s="2111"/>
      <c r="G222" s="2111"/>
      <c r="H222" s="2111"/>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120" t="s">
        <v>264</v>
      </c>
      <c r="B226" s="2120"/>
      <c r="D226" s="10"/>
    </row>
    <row r="227" spans="1:14" ht="15" customHeight="1" thickBot="1" x14ac:dyDescent="0.3">
      <c r="A227" s="2099" t="s">
        <v>234</v>
      </c>
      <c r="B227" s="2100"/>
      <c r="C227" s="2100"/>
      <c r="D227" s="437">
        <f>D84</f>
        <v>264.3</v>
      </c>
      <c r="E227" s="2106" t="s">
        <v>254</v>
      </c>
    </row>
    <row r="228" spans="1:14" ht="15" customHeight="1" thickBot="1" x14ac:dyDescent="0.3">
      <c r="A228" s="2096" t="s">
        <v>142</v>
      </c>
      <c r="B228" s="2097"/>
      <c r="C228" s="2097"/>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113" t="s">
        <v>740</v>
      </c>
      <c r="J233" s="10"/>
      <c r="M233" s="33">
        <f>J222-D233</f>
        <v>0</v>
      </c>
      <c r="N233" s="2095" t="s">
        <v>276</v>
      </c>
    </row>
    <row r="234" spans="1:14" ht="15" customHeight="1" thickBot="1" x14ac:dyDescent="0.3">
      <c r="A234" s="2506" t="s">
        <v>93</v>
      </c>
      <c r="B234" s="2507"/>
      <c r="C234" s="2508"/>
      <c r="D234" s="73"/>
      <c r="E234" s="73" t="s">
        <v>81</v>
      </c>
      <c r="G234" s="1803" t="s">
        <v>867</v>
      </c>
      <c r="H234" s="2106"/>
      <c r="I234" s="10"/>
      <c r="J234" s="10"/>
    </row>
    <row r="235" spans="1:14" ht="15" customHeight="1" x14ac:dyDescent="0.25">
      <c r="A235" s="2486"/>
      <c r="B235" s="2487"/>
      <c r="C235" s="2488"/>
      <c r="D235" s="233"/>
      <c r="E235" s="433"/>
      <c r="G235" s="2106"/>
      <c r="H235" s="2106"/>
      <c r="I235" s="10"/>
      <c r="J235" s="10"/>
    </row>
    <row r="236" spans="1:14" ht="15" customHeight="1" x14ac:dyDescent="0.25">
      <c r="A236" s="2489"/>
      <c r="B236" s="2490"/>
      <c r="C236" s="2491"/>
      <c r="D236" s="233"/>
      <c r="E236" s="433"/>
      <c r="G236" s="2106"/>
      <c r="H236" s="2106"/>
      <c r="I236" s="10"/>
      <c r="J236" s="10"/>
    </row>
    <row r="237" spans="1:14" ht="15" customHeight="1" x14ac:dyDescent="0.25">
      <c r="A237" s="2489"/>
      <c r="B237" s="2490"/>
      <c r="C237" s="2491"/>
      <c r="D237" s="211"/>
      <c r="E237" s="434"/>
      <c r="G237" s="2106"/>
      <c r="H237" s="2106"/>
      <c r="I237" s="10"/>
      <c r="J237" s="10"/>
    </row>
    <row r="238" spans="1:14" ht="15" customHeight="1" thickBot="1" x14ac:dyDescent="0.3">
      <c r="A238" s="2492"/>
      <c r="B238" s="2493"/>
      <c r="C238" s="2494"/>
      <c r="D238" s="235"/>
      <c r="E238" s="435"/>
      <c r="G238" s="2106"/>
      <c r="H238" s="2106"/>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264.3</v>
      </c>
      <c r="E240" s="2106" t="s">
        <v>294</v>
      </c>
      <c r="I240" s="10"/>
      <c r="J240" s="10"/>
    </row>
    <row r="241" spans="1:16" ht="15" customHeight="1" thickBot="1" x14ac:dyDescent="0.3"/>
    <row r="242" spans="1:16" ht="15.95" customHeight="1" thickBot="1" x14ac:dyDescent="0.35">
      <c r="A242" s="2110" t="s">
        <v>560</v>
      </c>
      <c r="B242" s="2111"/>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113" t="s">
        <v>266</v>
      </c>
      <c r="G247" s="2106"/>
      <c r="H247" s="2106"/>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103" t="s">
        <v>95</v>
      </c>
      <c r="B249" s="2104"/>
      <c r="C249" s="2105"/>
      <c r="D249" s="73" t="s">
        <v>71</v>
      </c>
      <c r="E249" s="73" t="s">
        <v>81</v>
      </c>
      <c r="G249" s="1803" t="s">
        <v>868</v>
      </c>
      <c r="P249" s="2119"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096" t="s">
        <v>96</v>
      </c>
      <c r="B254" s="2097"/>
      <c r="C254" s="2097"/>
      <c r="D254" s="33">
        <f>SUM(D250:D253)</f>
        <v>0</v>
      </c>
      <c r="K254" s="162"/>
    </row>
    <row r="255" spans="1:16" ht="15.95" customHeight="1" thickBot="1" x14ac:dyDescent="0.35">
      <c r="A255" s="446" t="s">
        <v>130</v>
      </c>
      <c r="B255" s="547"/>
      <c r="C255" s="307"/>
      <c r="D255" s="447">
        <f>D247+D248-D254</f>
        <v>0</v>
      </c>
      <c r="E255" s="2106" t="s">
        <v>295</v>
      </c>
      <c r="G255" s="2113"/>
      <c r="H255" s="2113"/>
      <c r="K255" s="162"/>
    </row>
    <row r="256" spans="1:16" ht="15.95" customHeight="1" thickBot="1" x14ac:dyDescent="0.3">
      <c r="E256" s="2119"/>
      <c r="G256" s="2113"/>
      <c r="H256" s="2113"/>
      <c r="K256" s="162"/>
    </row>
    <row r="257" spans="1:11" ht="15.95" customHeight="1" thickBot="1" x14ac:dyDescent="0.3">
      <c r="A257" s="172" t="s">
        <v>260</v>
      </c>
      <c r="B257" s="173"/>
      <c r="C257" s="173"/>
      <c r="D257" s="202"/>
      <c r="E257" s="173"/>
      <c r="F257" s="173"/>
      <c r="G257" s="205"/>
      <c r="H257" s="205"/>
      <c r="I257" s="2111"/>
      <c r="J257" s="191">
        <f>J242-D248</f>
        <v>0</v>
      </c>
      <c r="K257" s="162"/>
    </row>
    <row r="258" spans="1:11" ht="15.95" customHeight="1" x14ac:dyDescent="0.25">
      <c r="A258" s="51" t="s">
        <v>163</v>
      </c>
      <c r="B258" s="51"/>
      <c r="C258" s="2117"/>
      <c r="D258" s="2107"/>
      <c r="E258" s="11"/>
      <c r="J258" s="10"/>
      <c r="K258" s="162"/>
    </row>
    <row r="259" spans="1:11" ht="15.95" customHeight="1" x14ac:dyDescent="0.25">
      <c r="E259" s="2119"/>
      <c r="G259" s="2113"/>
      <c r="H259" s="2113"/>
      <c r="K259" s="162"/>
    </row>
    <row r="260" spans="1:11" ht="15.95" customHeight="1" thickBot="1" x14ac:dyDescent="0.3">
      <c r="A260" s="258" t="s">
        <v>221</v>
      </c>
      <c r="B260" s="258"/>
      <c r="K260" s="162"/>
    </row>
    <row r="261" spans="1:11" ht="15.95" customHeight="1" thickBot="1" x14ac:dyDescent="0.3">
      <c r="A261" s="319" t="s">
        <v>213</v>
      </c>
      <c r="B261" s="318"/>
      <c r="C261" s="318"/>
      <c r="D261" s="33">
        <f>D83</f>
        <v>593.42999999999995</v>
      </c>
      <c r="E261" s="2095" t="s">
        <v>235</v>
      </c>
      <c r="G261" s="151" t="s">
        <v>232</v>
      </c>
      <c r="H261" s="151"/>
      <c r="K261" s="162"/>
    </row>
    <row r="262" spans="1:11" ht="15.95" customHeight="1" x14ac:dyDescent="0.25">
      <c r="A262" s="317" t="s">
        <v>112</v>
      </c>
      <c r="B262" s="548"/>
      <c r="C262" s="316"/>
      <c r="D262" s="58">
        <f>D206</f>
        <v>0</v>
      </c>
      <c r="E262" s="2095" t="s">
        <v>235</v>
      </c>
      <c r="G262" s="151" t="s">
        <v>151</v>
      </c>
      <c r="H262" s="151"/>
      <c r="K262" s="162"/>
    </row>
    <row r="263" spans="1:11" ht="15.95" customHeight="1" thickBot="1" x14ac:dyDescent="0.3">
      <c r="A263" s="315" t="s">
        <v>113</v>
      </c>
      <c r="B263" s="549"/>
      <c r="C263" s="314"/>
      <c r="D263" s="257">
        <f>D111</f>
        <v>158.82</v>
      </c>
      <c r="E263" s="2095" t="s">
        <v>235</v>
      </c>
      <c r="G263" s="151" t="s">
        <v>232</v>
      </c>
      <c r="H263" s="151"/>
      <c r="K263" s="162"/>
    </row>
    <row r="264" spans="1:11" ht="15.95" customHeight="1" thickBot="1" x14ac:dyDescent="0.3">
      <c r="A264" s="2103" t="s">
        <v>212</v>
      </c>
      <c r="B264" s="2104"/>
      <c r="C264" s="2105"/>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119"/>
      <c r="K269" s="162"/>
    </row>
    <row r="270" spans="1:11" ht="15.95" customHeight="1" thickBot="1" x14ac:dyDescent="0.35">
      <c r="A270" s="440" t="s">
        <v>236</v>
      </c>
      <c r="B270" s="551"/>
      <c r="C270" s="312"/>
      <c r="D270" s="445">
        <f>D261+D262+D263-D269</f>
        <v>752.25</v>
      </c>
      <c r="E270" s="2106" t="s">
        <v>298</v>
      </c>
      <c r="G270" s="2113"/>
      <c r="H270" s="2113"/>
      <c r="K270" s="162"/>
    </row>
    <row r="271" spans="1:11" ht="15.95" customHeight="1" thickBot="1" x14ac:dyDescent="0.3">
      <c r="E271" s="2119"/>
      <c r="G271" s="2113"/>
      <c r="H271" s="2113"/>
      <c r="K271" s="162"/>
    </row>
    <row r="272" spans="1:11" ht="15.95" customHeight="1" thickBot="1" x14ac:dyDescent="0.3">
      <c r="A272" s="322" t="s">
        <v>204</v>
      </c>
      <c r="B272" s="552"/>
      <c r="C272" s="2111"/>
      <c r="D272" s="2111"/>
      <c r="E272" s="2111"/>
      <c r="F272" s="2111"/>
      <c r="G272" s="2111"/>
      <c r="H272" s="2111"/>
      <c r="I272" s="2112"/>
      <c r="J272" s="381">
        <f>D158+D187+D239+D269+D254</f>
        <v>142.91</v>
      </c>
      <c r="K272" s="162"/>
    </row>
    <row r="273" spans="1:22" ht="15.95" customHeight="1" thickBot="1" x14ac:dyDescent="0.3">
      <c r="G273" s="151"/>
      <c r="H273" s="151"/>
      <c r="K273" s="162"/>
    </row>
    <row r="274" spans="1:22" ht="16.5" thickBot="1" x14ac:dyDescent="0.3">
      <c r="A274" s="322" t="s">
        <v>205</v>
      </c>
      <c r="B274" s="552"/>
      <c r="C274" s="2111"/>
      <c r="D274" s="2111"/>
      <c r="E274" s="2111"/>
      <c r="F274" s="2111"/>
      <c r="G274" s="2111"/>
      <c r="H274" s="2111"/>
      <c r="I274" s="2112"/>
      <c r="J274" s="383">
        <f>K75+E112-J272</f>
        <v>2026.6699999999998</v>
      </c>
      <c r="K274" s="302"/>
      <c r="L274" s="377"/>
      <c r="M274" s="2095" t="s">
        <v>202</v>
      </c>
      <c r="U274" s="382" t="s">
        <v>206</v>
      </c>
      <c r="V274" s="303" t="s">
        <v>83</v>
      </c>
    </row>
    <row r="308" spans="3:5" x14ac:dyDescent="0.25">
      <c r="C308" s="2107"/>
      <c r="D308" s="2107"/>
      <c r="E308" s="2107"/>
    </row>
    <row r="309" spans="3:5" x14ac:dyDescent="0.25">
      <c r="C309" s="2107"/>
      <c r="D309" s="2107"/>
      <c r="E309" s="2107"/>
    </row>
    <row r="310" spans="3:5" x14ac:dyDescent="0.25">
      <c r="C310" s="2107"/>
      <c r="D310" s="2107"/>
      <c r="E310" s="2107"/>
    </row>
    <row r="311" spans="3:5" x14ac:dyDescent="0.25">
      <c r="C311" s="2107"/>
      <c r="D311" s="2107"/>
      <c r="E311" s="2107"/>
    </row>
    <row r="312" spans="3:5" x14ac:dyDescent="0.25">
      <c r="C312" s="2107"/>
      <c r="D312" s="2107"/>
      <c r="E312" s="2107"/>
    </row>
    <row r="313" spans="3:5" x14ac:dyDescent="0.25">
      <c r="C313" s="2107"/>
      <c r="D313" s="2107"/>
      <c r="E313" s="2107"/>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325B-4F8A-4517-A282-14E9B37D4508}">
  <sheetPr>
    <pageSetUpPr fitToPage="1"/>
  </sheetPr>
  <dimension ref="A1:V313"/>
  <sheetViews>
    <sheetView zoomScaleNormal="100" workbookViewId="0">
      <selection activeCell="G150" sqref="G150:K150"/>
    </sheetView>
  </sheetViews>
  <sheetFormatPr defaultRowHeight="15" x14ac:dyDescent="0.25"/>
  <cols>
    <col min="1" max="5" width="10.7109375" style="2129" customWidth="1"/>
    <col min="6" max="6" width="0.85546875" style="2129" customWidth="1"/>
    <col min="7" max="11" width="10.7109375" style="2129" customWidth="1"/>
    <col min="12" max="12" width="5.7109375" style="2129" customWidth="1"/>
    <col min="13" max="16" width="10.7109375" style="2129" customWidth="1"/>
    <col min="17" max="16384" width="9.140625" style="2129"/>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December</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44176</v>
      </c>
      <c r="E11" s="173"/>
      <c r="F11" s="173"/>
      <c r="G11" s="492"/>
      <c r="H11" s="492"/>
      <c r="I11" s="2133" t="s">
        <v>203</v>
      </c>
      <c r="J11" s="174">
        <f>K60</f>
        <v>2026.67</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138"/>
      <c r="J13" s="174">
        <f>J11-E12</f>
        <v>2026.67</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83.679999999999993</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516.28</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599.95999999999992</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137"/>
      <c r="J27" s="191">
        <f>J13+E17-E25</f>
        <v>1426.71</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143"/>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847.21</v>
      </c>
      <c r="E34" s="411">
        <f>D165</f>
        <v>763.53000000000009</v>
      </c>
      <c r="G34" s="613">
        <f>C34-E34</f>
        <v>171.46999999999991</v>
      </c>
      <c r="H34" s="614">
        <f>E34/C34</f>
        <v>0.8166096256684493</v>
      </c>
      <c r="I34" s="612"/>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162.91</v>
      </c>
      <c r="E36" s="413">
        <f>D213</f>
        <v>162.91</v>
      </c>
      <c r="G36" s="616">
        <f>C36-E36</f>
        <v>87.09</v>
      </c>
      <c r="H36" s="617">
        <f>E36/C36</f>
        <v>0.65164</v>
      </c>
      <c r="I36" s="612"/>
      <c r="J36" s="151"/>
    </row>
    <row r="37" spans="1:11" ht="15.75" thickBot="1" x14ac:dyDescent="0.3">
      <c r="A37" s="407" t="s">
        <v>60</v>
      </c>
      <c r="B37" s="516"/>
      <c r="C37" s="408">
        <f>SUM(C34:C36)</f>
        <v>1885</v>
      </c>
      <c r="D37" s="409">
        <f>SUM(D34:D36)</f>
        <v>1010.12</v>
      </c>
      <c r="E37" s="410">
        <f>SUM(E34:E36)</f>
        <v>926.44</v>
      </c>
      <c r="G37" s="43">
        <f>C37-E37</f>
        <v>958.56</v>
      </c>
      <c r="H37" s="11"/>
      <c r="I37" s="612"/>
    </row>
    <row r="38" spans="1:11" ht="5.0999999999999996" customHeight="1" thickBot="1" x14ac:dyDescent="0.35">
      <c r="A38" s="2157"/>
      <c r="B38" s="2157"/>
      <c r="E38" s="2143"/>
      <c r="G38" s="151"/>
      <c r="H38" s="151"/>
    </row>
    <row r="39" spans="1:11" ht="15.75" thickBot="1" x14ac:dyDescent="0.3">
      <c r="A39" s="421" t="s">
        <v>82</v>
      </c>
      <c r="B39" s="517"/>
      <c r="C39" s="422"/>
      <c r="D39" s="418" t="s">
        <v>126</v>
      </c>
      <c r="E39" s="155" t="s">
        <v>127</v>
      </c>
    </row>
    <row r="40" spans="1:11" x14ac:dyDescent="0.25">
      <c r="A40" s="423" t="s">
        <v>214</v>
      </c>
      <c r="B40" s="518"/>
      <c r="C40" s="424"/>
      <c r="D40" s="419">
        <f>D83</f>
        <v>752.25</v>
      </c>
      <c r="E40" s="61">
        <f>D270</f>
        <v>235.97000000000003</v>
      </c>
      <c r="F40" s="151"/>
    </row>
    <row r="41" spans="1:11" x14ac:dyDescent="0.25">
      <c r="A41" s="425" t="s">
        <v>69</v>
      </c>
      <c r="B41" s="519"/>
      <c r="C41" s="430"/>
      <c r="D41" s="417">
        <f>D84</f>
        <v>264.3</v>
      </c>
      <c r="E41" s="32">
        <f>D240</f>
        <v>264.3</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1016.55</v>
      </c>
      <c r="E43" s="33">
        <f>SUM(E40:E42)</f>
        <v>500.27000000000004</v>
      </c>
      <c r="K43" s="183"/>
    </row>
    <row r="44" spans="1:11" ht="15.75" thickBot="1" x14ac:dyDescent="0.3">
      <c r="A44" s="2141"/>
      <c r="B44" s="2141"/>
      <c r="C44" s="10"/>
      <c r="D44" s="10"/>
      <c r="E44" s="11"/>
      <c r="K44" s="183"/>
    </row>
    <row r="45" spans="1:11" ht="16.5" thickBot="1" x14ac:dyDescent="0.3">
      <c r="A45" s="487" t="s">
        <v>131</v>
      </c>
      <c r="B45" s="522"/>
      <c r="C45" s="488"/>
      <c r="D45" s="2158"/>
      <c r="E45" s="2158"/>
      <c r="F45" s="490"/>
      <c r="G45" s="2159"/>
      <c r="H45" s="2159"/>
      <c r="I45" s="362" t="s">
        <v>200</v>
      </c>
      <c r="J45" s="361" t="s">
        <v>199</v>
      </c>
      <c r="K45" s="183"/>
    </row>
    <row r="46" spans="1:11" ht="15.75" thickBot="1" x14ac:dyDescent="0.3">
      <c r="A46" s="197"/>
      <c r="B46" s="197"/>
      <c r="C46" s="177"/>
      <c r="F46" s="177"/>
      <c r="G46" s="196"/>
      <c r="H46" s="196"/>
      <c r="I46" s="198">
        <f>C37+E43</f>
        <v>2385.27</v>
      </c>
      <c r="J46" s="199">
        <f>E37+E43</f>
        <v>1426.71</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138"/>
      <c r="J49" s="191">
        <f>J257</f>
        <v>0</v>
      </c>
      <c r="K49" s="203"/>
    </row>
    <row r="50" spans="1:14" x14ac:dyDescent="0.25">
      <c r="A50" s="51" t="s">
        <v>162</v>
      </c>
      <c r="B50" s="51"/>
      <c r="C50" s="2130"/>
      <c r="D50" s="2143"/>
      <c r="E50" s="11"/>
    </row>
    <row r="54" spans="1:14" ht="18.75" x14ac:dyDescent="0.3">
      <c r="E54" s="380" t="s">
        <v>144</v>
      </c>
      <c r="I54" s="18"/>
      <c r="J54" s="2519" t="s">
        <v>556</v>
      </c>
      <c r="K54" s="2519"/>
    </row>
    <row r="55" spans="1:14" ht="9.9499999999999993" customHeight="1" x14ac:dyDescent="0.25">
      <c r="A55" s="1013"/>
      <c r="B55" s="1013"/>
      <c r="C55" s="1801" t="s">
        <v>854</v>
      </c>
      <c r="D55" s="2143"/>
      <c r="E55" s="2143"/>
      <c r="J55" s="2143"/>
    </row>
    <row r="56" spans="1:14" ht="19.5" thickBot="1" x14ac:dyDescent="0.35">
      <c r="A56" s="164" t="s">
        <v>59</v>
      </c>
      <c r="B56" s="164"/>
      <c r="C56" s="2589" t="s">
        <v>813</v>
      </c>
      <c r="D56" s="2589"/>
      <c r="E56" s="2589"/>
      <c r="F56" s="18"/>
      <c r="G56" s="168">
        <v>2020</v>
      </c>
      <c r="H56" s="168"/>
      <c r="J56" s="2143"/>
    </row>
    <row r="57" spans="1:14" x14ac:dyDescent="0.25">
      <c r="J57" s="2143"/>
    </row>
    <row r="58" spans="1:14" ht="12" customHeight="1" x14ac:dyDescent="0.25">
      <c r="A58" s="258" t="s">
        <v>64</v>
      </c>
      <c r="B58" s="258"/>
      <c r="C58" s="11"/>
      <c r="D58" s="1802" t="s">
        <v>855</v>
      </c>
      <c r="E58" s="2143"/>
      <c r="J58" s="2143"/>
    </row>
    <row r="59" spans="1:14" ht="8.1" customHeight="1" thickBot="1" x14ac:dyDescent="0.35">
      <c r="A59" s="2157"/>
      <c r="B59" s="2157"/>
      <c r="C59" s="11"/>
      <c r="D59" s="2143"/>
      <c r="E59" s="2143"/>
      <c r="J59" s="2143"/>
    </row>
    <row r="60" spans="1:14" ht="15.75" thickBot="1" x14ac:dyDescent="0.3">
      <c r="A60" s="2131" t="s">
        <v>198</v>
      </c>
      <c r="B60" s="2132"/>
      <c r="C60" s="2137"/>
      <c r="D60" s="359">
        <v>44176</v>
      </c>
      <c r="E60" s="358"/>
      <c r="F60" s="2137"/>
      <c r="G60" s="2137"/>
      <c r="H60" s="2137"/>
      <c r="I60" s="2137"/>
      <c r="J60" s="357" t="s">
        <v>203</v>
      </c>
      <c r="K60" s="356">
        <v>2026.67</v>
      </c>
    </row>
    <row r="61" spans="1:14" ht="9.9499999999999993" customHeight="1" thickBot="1" x14ac:dyDescent="0.3">
      <c r="B61" s="1804" t="s">
        <v>856</v>
      </c>
      <c r="H61" s="1804" t="s">
        <v>857</v>
      </c>
      <c r="K61" s="162"/>
    </row>
    <row r="62" spans="1:14" ht="20.100000000000001" customHeight="1" thickBot="1" x14ac:dyDescent="0.3">
      <c r="A62" s="2139" t="s">
        <v>169</v>
      </c>
      <c r="B62" s="2151"/>
      <c r="C62" s="2151"/>
      <c r="D62" s="73" t="s">
        <v>17</v>
      </c>
      <c r="E62" s="207" t="s">
        <v>99</v>
      </c>
      <c r="G62" s="2584" t="s">
        <v>554</v>
      </c>
      <c r="H62" s="2585"/>
      <c r="I62" s="2585"/>
      <c r="J62" s="2586"/>
      <c r="K62" s="162"/>
    </row>
    <row r="63" spans="1:14" ht="15.75" customHeight="1" thickBot="1" x14ac:dyDescent="0.3">
      <c r="A63" s="2486" t="s">
        <v>842</v>
      </c>
      <c r="B63" s="2487"/>
      <c r="C63" s="2488"/>
      <c r="D63" s="233"/>
      <c r="E63" s="355"/>
      <c r="G63" s="2139" t="s">
        <v>63</v>
      </c>
      <c r="H63" s="2151"/>
      <c r="I63" s="558" t="s">
        <v>17</v>
      </c>
      <c r="J63" s="271" t="s">
        <v>61</v>
      </c>
      <c r="K63" s="162"/>
      <c r="N63" s="2155"/>
    </row>
    <row r="64" spans="1:14" x14ac:dyDescent="0.25">
      <c r="A64" s="2489"/>
      <c r="B64" s="2490"/>
      <c r="C64" s="2491"/>
      <c r="D64" s="211"/>
      <c r="E64" s="354"/>
      <c r="G64" s="2486" t="s">
        <v>1031</v>
      </c>
      <c r="H64" s="2488"/>
      <c r="I64" s="228">
        <v>11.95</v>
      </c>
      <c r="J64" s="231" t="s">
        <v>820</v>
      </c>
      <c r="K64" s="162"/>
    </row>
    <row r="65" spans="1:11" x14ac:dyDescent="0.25">
      <c r="A65" s="2489"/>
      <c r="B65" s="2490"/>
      <c r="C65" s="2491"/>
      <c r="D65" s="211"/>
      <c r="E65" s="354"/>
      <c r="G65" s="2489" t="s">
        <v>224</v>
      </c>
      <c r="H65" s="2491"/>
      <c r="I65" s="227">
        <v>42.4</v>
      </c>
      <c r="J65" s="226" t="s">
        <v>1032</v>
      </c>
      <c r="K65" s="162"/>
    </row>
    <row r="66" spans="1:11" x14ac:dyDescent="0.25">
      <c r="A66" s="2489"/>
      <c r="B66" s="2490"/>
      <c r="C66" s="2491"/>
      <c r="D66" s="211"/>
      <c r="E66" s="354"/>
      <c r="G66" s="2489" t="s">
        <v>1025</v>
      </c>
      <c r="H66" s="2491"/>
      <c r="I66" s="227">
        <v>13.44</v>
      </c>
      <c r="J66" s="226" t="s">
        <v>1033</v>
      </c>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136" t="s">
        <v>196</v>
      </c>
      <c r="B75" s="2137"/>
      <c r="C75" s="2137"/>
      <c r="D75" s="2137"/>
      <c r="E75" s="351"/>
      <c r="F75" s="2137"/>
      <c r="G75" s="2137"/>
      <c r="H75" s="2137"/>
      <c r="I75" s="2137"/>
      <c r="J75" s="2138"/>
      <c r="K75" s="33">
        <f>K60-D73</f>
        <v>2026.67</v>
      </c>
    </row>
    <row r="76" spans="1:11" ht="8.1" customHeight="1" x14ac:dyDescent="0.25">
      <c r="E76" s="2143"/>
      <c r="K76" s="162"/>
    </row>
    <row r="77" spans="1:11" ht="12" customHeight="1" x14ac:dyDescent="0.25">
      <c r="A77" s="258" t="s">
        <v>763</v>
      </c>
      <c r="E77" s="2143"/>
      <c r="K77" s="162"/>
    </row>
    <row r="78" spans="1:11" ht="9.9499999999999993" customHeight="1" thickBot="1" x14ac:dyDescent="0.3">
      <c r="D78" s="1806" t="s">
        <v>858</v>
      </c>
      <c r="E78" s="2143"/>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847.21</v>
      </c>
      <c r="E80" s="561">
        <f>C80-D80</f>
        <v>87.789999999999964</v>
      </c>
      <c r="F80" s="2143"/>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162.91</v>
      </c>
      <c r="E82" s="469">
        <f>C82-D82</f>
        <v>87.09</v>
      </c>
      <c r="G82" s="2495"/>
      <c r="H82" s="2495"/>
      <c r="I82" s="2495"/>
      <c r="J82" s="2495"/>
      <c r="K82" s="2495"/>
    </row>
    <row r="83" spans="1:11" ht="15" customHeight="1" x14ac:dyDescent="0.25">
      <c r="A83" s="2578" t="s">
        <v>211</v>
      </c>
      <c r="B83" s="2579"/>
      <c r="C83" s="414">
        <f>D83</f>
        <v>752.25</v>
      </c>
      <c r="D83" s="415">
        <v>752.25</v>
      </c>
      <c r="E83" s="59" t="s">
        <v>229</v>
      </c>
      <c r="G83" s="2495"/>
      <c r="H83" s="2495"/>
      <c r="I83" s="2495"/>
      <c r="J83" s="2495"/>
      <c r="K83" s="2495"/>
    </row>
    <row r="84" spans="1:11" ht="15" customHeight="1" x14ac:dyDescent="0.25">
      <c r="A84" s="2565" t="s">
        <v>122</v>
      </c>
      <c r="B84" s="2566"/>
      <c r="C84" s="414">
        <f>D84</f>
        <v>264.3</v>
      </c>
      <c r="D84" s="415">
        <v>264.3</v>
      </c>
      <c r="E84" s="59" t="s">
        <v>229</v>
      </c>
      <c r="F84" s="2143"/>
      <c r="G84" s="2495"/>
      <c r="H84" s="2495"/>
      <c r="I84" s="2495"/>
      <c r="J84" s="2495"/>
      <c r="K84" s="2495"/>
    </row>
    <row r="85" spans="1:11" ht="15" customHeight="1" thickBot="1" x14ac:dyDescent="0.3">
      <c r="A85" s="2567" t="s">
        <v>149</v>
      </c>
      <c r="B85" s="2568"/>
      <c r="C85" s="414">
        <f>D85</f>
        <v>0</v>
      </c>
      <c r="D85" s="416">
        <v>0</v>
      </c>
      <c r="E85" s="59" t="s">
        <v>229</v>
      </c>
      <c r="F85" s="2143"/>
      <c r="G85" s="2495"/>
      <c r="H85" s="2495"/>
      <c r="I85" s="2495"/>
      <c r="J85" s="2495"/>
      <c r="K85" s="2495"/>
    </row>
    <row r="86" spans="1:11" ht="15" customHeight="1" thickBot="1" x14ac:dyDescent="0.3">
      <c r="A86" s="2569" t="s">
        <v>228</v>
      </c>
      <c r="B86" s="2570"/>
      <c r="C86" s="156">
        <f>C80+C81+C82+C83+C84+C85</f>
        <v>2901.55</v>
      </c>
      <c r="D86" s="33">
        <f>SUM(D80:D85)</f>
        <v>2026.6699999999998</v>
      </c>
      <c r="E86" s="11"/>
      <c r="G86" s="2571"/>
      <c r="H86" s="2571"/>
      <c r="I86" s="2571"/>
      <c r="J86" s="2571"/>
      <c r="K86" s="2571"/>
    </row>
    <row r="87" spans="1:11" ht="9.9499999999999993" customHeight="1" thickBot="1" x14ac:dyDescent="0.3">
      <c r="E87" s="2143"/>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143"/>
      <c r="K89" s="162"/>
    </row>
    <row r="90" spans="1:11" ht="12" customHeight="1" x14ac:dyDescent="0.25">
      <c r="A90" s="258" t="s">
        <v>65</v>
      </c>
      <c r="B90" s="258"/>
      <c r="C90" s="160"/>
      <c r="D90" s="1808" t="s">
        <v>860</v>
      </c>
      <c r="E90" s="2143"/>
      <c r="K90" s="162"/>
    </row>
    <row r="91" spans="1:11" ht="5.0999999999999996" customHeight="1" thickBot="1" x14ac:dyDescent="0.35">
      <c r="A91" s="2157"/>
      <c r="B91" s="2157"/>
      <c r="C91" s="24"/>
      <c r="D91" s="2143"/>
      <c r="E91" s="2143"/>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151"/>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143"/>
      <c r="G117" s="161"/>
      <c r="H117" s="161"/>
      <c r="K117" s="162"/>
    </row>
    <row r="118" spans="1:21" ht="15.75" thickBot="1" x14ac:dyDescent="0.3">
      <c r="C118" s="11"/>
      <c r="D118" s="11"/>
      <c r="E118" s="2143"/>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2143"/>
      <c r="I120" s="86"/>
      <c r="K120" s="162"/>
    </row>
    <row r="121" spans="1:21" ht="15" customHeight="1" x14ac:dyDescent="0.25">
      <c r="A121" s="258" t="s">
        <v>265</v>
      </c>
      <c r="B121" s="258"/>
      <c r="D121" s="10"/>
      <c r="E121" s="2143"/>
      <c r="I121" s="86"/>
      <c r="K121" s="162"/>
    </row>
    <row r="122" spans="1:21" ht="15" customHeight="1" x14ac:dyDescent="0.25">
      <c r="A122" s="258"/>
      <c r="B122" s="258"/>
      <c r="D122" s="10"/>
      <c r="E122" s="2143"/>
      <c r="I122" s="86"/>
      <c r="K122" s="162"/>
    </row>
    <row r="123" spans="1:21" ht="15" customHeight="1" x14ac:dyDescent="0.25">
      <c r="A123" s="448" t="s">
        <v>650</v>
      </c>
      <c r="B123" s="448"/>
      <c r="D123" s="10"/>
      <c r="E123" s="2143"/>
      <c r="I123" s="86"/>
      <c r="K123" s="162"/>
    </row>
    <row r="124" spans="1:21" ht="9.9499999999999993" customHeight="1" thickBot="1" x14ac:dyDescent="0.3">
      <c r="D124" s="1809" t="s">
        <v>863</v>
      </c>
      <c r="K124" s="162"/>
    </row>
    <row r="125" spans="1:21" ht="15" customHeight="1" thickBot="1" x14ac:dyDescent="0.3">
      <c r="A125" s="2506" t="s">
        <v>19</v>
      </c>
      <c r="B125" s="2508"/>
      <c r="C125" s="2140" t="s">
        <v>106</v>
      </c>
      <c r="D125" s="73"/>
      <c r="E125" s="73" t="s">
        <v>81</v>
      </c>
      <c r="G125" s="2495" t="s">
        <v>300</v>
      </c>
      <c r="H125" s="2495"/>
      <c r="I125" s="2495"/>
      <c r="J125" s="2495"/>
      <c r="K125" s="2495"/>
    </row>
    <row r="126" spans="1:21" ht="15" customHeight="1" x14ac:dyDescent="0.25">
      <c r="A126" s="2510" t="s">
        <v>110</v>
      </c>
      <c r="B126" s="2512"/>
      <c r="C126" s="125" t="s">
        <v>21</v>
      </c>
      <c r="D126" s="223"/>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1036</v>
      </c>
      <c r="G136" s="2531" t="s">
        <v>540</v>
      </c>
      <c r="H136" s="2531"/>
      <c r="I136" s="2531"/>
      <c r="J136" s="2531"/>
      <c r="K136" s="2531"/>
    </row>
    <row r="137" spans="1:11" ht="15" customHeight="1" x14ac:dyDescent="0.25">
      <c r="A137" s="1011" t="s">
        <v>552</v>
      </c>
      <c r="B137" s="1012" t="s">
        <v>553</v>
      </c>
      <c r="C137" s="1010" t="s">
        <v>29</v>
      </c>
      <c r="D137" s="227">
        <v>11.95</v>
      </c>
      <c r="E137" s="229" t="s">
        <v>830</v>
      </c>
      <c r="G137" s="2531" t="s">
        <v>540</v>
      </c>
      <c r="H137" s="2531"/>
      <c r="I137" s="2531"/>
      <c r="J137" s="2531"/>
      <c r="K137" s="2531"/>
    </row>
    <row r="138" spans="1:11" ht="15" customHeight="1" x14ac:dyDescent="0.25">
      <c r="A138" s="1002"/>
      <c r="B138" s="80" t="s">
        <v>224</v>
      </c>
      <c r="C138" s="80" t="s">
        <v>550</v>
      </c>
      <c r="D138" s="227">
        <v>15.9</v>
      </c>
      <c r="E138" s="229" t="s">
        <v>1037</v>
      </c>
      <c r="G138" s="2531" t="s">
        <v>540</v>
      </c>
      <c r="H138" s="2531"/>
      <c r="I138" s="2531"/>
      <c r="J138" s="2531"/>
      <c r="K138" s="2531"/>
    </row>
    <row r="139" spans="1:11" ht="15" customHeight="1" x14ac:dyDescent="0.25">
      <c r="A139" s="1002"/>
      <c r="B139" s="80" t="s">
        <v>224</v>
      </c>
      <c r="C139" s="102" t="s">
        <v>373</v>
      </c>
      <c r="D139" s="227">
        <v>26.5</v>
      </c>
      <c r="E139" s="229" t="s">
        <v>1037</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156"/>
      <c r="B148" s="2142" t="s">
        <v>1</v>
      </c>
      <c r="C148" s="1003" t="s">
        <v>541</v>
      </c>
      <c r="D148" s="1005"/>
      <c r="E148" s="231"/>
      <c r="G148" s="2526"/>
      <c r="H148" s="2526"/>
      <c r="I148" s="2526"/>
      <c r="J148" s="2526"/>
      <c r="K148" s="2526"/>
    </row>
    <row r="149" spans="1:14" ht="15" customHeight="1" x14ac:dyDescent="0.25">
      <c r="A149" s="2532" t="s">
        <v>119</v>
      </c>
      <c r="B149" s="2533"/>
      <c r="C149" s="2154"/>
      <c r="D149" s="232"/>
      <c r="E149" s="132"/>
      <c r="G149" s="2526"/>
      <c r="H149" s="2526"/>
      <c r="I149" s="2526"/>
      <c r="J149" s="2526"/>
      <c r="K149" s="2526"/>
    </row>
    <row r="150" spans="1:14" x14ac:dyDescent="0.25">
      <c r="A150" s="2527" t="s">
        <v>1061</v>
      </c>
      <c r="B150" s="2528"/>
      <c r="C150" s="451"/>
      <c r="D150" s="211">
        <v>15.89</v>
      </c>
      <c r="E150" s="453" t="s">
        <v>1063</v>
      </c>
      <c r="G150" s="2531" t="s">
        <v>1062</v>
      </c>
      <c r="H150" s="2531"/>
      <c r="I150" s="2531"/>
      <c r="J150" s="2531"/>
      <c r="K150" s="2531"/>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149" t="s">
        <v>120</v>
      </c>
      <c r="B158" s="2150"/>
      <c r="C158" s="2145"/>
      <c r="D158" s="33">
        <f>SUM(D126:D157)</f>
        <v>83.679999999999993</v>
      </c>
      <c r="E158" s="2146"/>
      <c r="G158" s="594" t="s">
        <v>281</v>
      </c>
      <c r="H158" s="593" t="s">
        <v>277</v>
      </c>
      <c r="I158" s="593" t="s">
        <v>278</v>
      </c>
      <c r="K158" s="162"/>
      <c r="L158" s="10"/>
    </row>
    <row r="159" spans="1:14" ht="15" customHeight="1" thickBot="1" x14ac:dyDescent="0.3">
      <c r="G159" s="2134"/>
      <c r="H159" s="606">
        <v>0</v>
      </c>
      <c r="I159" s="592">
        <f>D158-H159</f>
        <v>83.679999999999993</v>
      </c>
      <c r="K159" s="162"/>
      <c r="M159" s="33">
        <f>(K119-H159)</f>
        <v>0</v>
      </c>
      <c r="N159" s="325" t="s">
        <v>276</v>
      </c>
    </row>
    <row r="160" spans="1:14" ht="15" customHeight="1" thickBot="1" x14ac:dyDescent="0.3">
      <c r="A160" s="2152" t="s">
        <v>246</v>
      </c>
      <c r="B160" s="215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847.21</v>
      </c>
      <c r="E162" s="457">
        <f>C162-D162</f>
        <v>87.789999999999964</v>
      </c>
      <c r="G162" s="2135" t="s">
        <v>242</v>
      </c>
      <c r="H162" s="2135"/>
      <c r="J162" s="10"/>
      <c r="K162" s="162"/>
    </row>
    <row r="163" spans="1:16" ht="15" customHeight="1" thickBot="1" x14ac:dyDescent="0.3">
      <c r="A163" s="2129" t="s">
        <v>279</v>
      </c>
      <c r="D163" s="33">
        <f>D162-I159</f>
        <v>763.53000000000009</v>
      </c>
      <c r="E163" s="33">
        <f>C162-D163</f>
        <v>171.46999999999991</v>
      </c>
      <c r="G163" s="2134" t="s">
        <v>287</v>
      </c>
      <c r="K163" s="162"/>
      <c r="M163" s="2135" t="s">
        <v>741</v>
      </c>
    </row>
    <row r="164" spans="1:16" ht="15" customHeight="1" thickBot="1" x14ac:dyDescent="0.3">
      <c r="A164" s="596" t="s">
        <v>280</v>
      </c>
      <c r="B164" s="2162"/>
      <c r="C164" s="484"/>
      <c r="D164" s="431">
        <f>N164</f>
        <v>0</v>
      </c>
      <c r="E164" s="483" t="s">
        <v>239</v>
      </c>
      <c r="G164" s="2153" t="s">
        <v>738</v>
      </c>
      <c r="H164" s="2509" t="s">
        <v>282</v>
      </c>
      <c r="I164" s="2509"/>
      <c r="J164" s="2134"/>
      <c r="M164" s="2153" t="s">
        <v>738</v>
      </c>
      <c r="N164" s="607">
        <v>0</v>
      </c>
    </row>
    <row r="165" spans="1:16" ht="15" customHeight="1" thickBot="1" x14ac:dyDescent="0.3">
      <c r="A165" s="461" t="s">
        <v>247</v>
      </c>
      <c r="B165" s="461"/>
      <c r="C165" s="460">
        <f>C162</f>
        <v>935</v>
      </c>
      <c r="D165" s="456">
        <f>D163+D164</f>
        <v>763.53000000000009</v>
      </c>
      <c r="E165" s="457">
        <f>+C162-D165</f>
        <v>171.46999999999991</v>
      </c>
      <c r="G165" s="2134" t="s">
        <v>704</v>
      </c>
      <c r="H165" s="2134"/>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137"/>
      <c r="F170" s="2137"/>
      <c r="G170" s="2137"/>
      <c r="H170" s="2137"/>
      <c r="I170" s="2137"/>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160"/>
      <c r="C176" s="2137"/>
      <c r="D176" s="2137"/>
      <c r="E176" s="2137"/>
      <c r="F176" s="2137"/>
      <c r="G176" s="2137"/>
      <c r="H176" s="2137"/>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152" t="s">
        <v>651</v>
      </c>
      <c r="D179" s="1806" t="s">
        <v>864</v>
      </c>
      <c r="J179" s="10"/>
      <c r="K179" s="162"/>
    </row>
    <row r="180" spans="1:16" ht="15" customHeight="1" thickBot="1" x14ac:dyDescent="0.3">
      <c r="A180" s="2144" t="s">
        <v>88</v>
      </c>
      <c r="B180" s="2145"/>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144" t="s">
        <v>89</v>
      </c>
      <c r="B187" s="2145"/>
      <c r="C187" s="2145"/>
      <c r="D187" s="33">
        <f>SUM(D181:D186)</f>
        <v>0</v>
      </c>
      <c r="E187" s="2146"/>
      <c r="G187" s="594" t="s">
        <v>281</v>
      </c>
      <c r="H187" s="593" t="s">
        <v>277</v>
      </c>
      <c r="I187" s="593" t="s">
        <v>278</v>
      </c>
      <c r="K187" s="162"/>
      <c r="L187" s="10"/>
    </row>
    <row r="188" spans="1:16" ht="15" customHeight="1" thickBot="1" x14ac:dyDescent="0.3">
      <c r="G188" s="2134"/>
      <c r="H188" s="606">
        <v>0</v>
      </c>
      <c r="I188" s="592">
        <f>D187-H188</f>
        <v>0</v>
      </c>
      <c r="K188" s="162"/>
      <c r="M188" s="33">
        <f>(J176-H188)</f>
        <v>0</v>
      </c>
      <c r="N188" s="325" t="s">
        <v>276</v>
      </c>
    </row>
    <row r="189" spans="1:16" ht="15" customHeight="1" thickBot="1" x14ac:dyDescent="0.3">
      <c r="A189" s="2152" t="s">
        <v>285</v>
      </c>
      <c r="B189" s="2152"/>
      <c r="J189" s="10"/>
      <c r="K189" s="162"/>
    </row>
    <row r="190" spans="1:16" ht="15" customHeight="1" thickBot="1" x14ac:dyDescent="0.3">
      <c r="A190" s="462" t="s">
        <v>123</v>
      </c>
      <c r="B190" s="462"/>
      <c r="C190" s="463" t="s">
        <v>245</v>
      </c>
      <c r="D190" s="463" t="s">
        <v>47</v>
      </c>
      <c r="E190" s="463" t="s">
        <v>243</v>
      </c>
      <c r="H190" s="51"/>
      <c r="I190" s="10"/>
      <c r="J190" s="2134"/>
      <c r="K190" s="162"/>
      <c r="P190" s="2153" t="s">
        <v>83</v>
      </c>
    </row>
    <row r="191" spans="1:16" ht="15" customHeight="1" thickBot="1" x14ac:dyDescent="0.3">
      <c r="A191" s="464" t="s">
        <v>248</v>
      </c>
      <c r="B191" s="539"/>
      <c r="C191" s="465">
        <f>C81</f>
        <v>700</v>
      </c>
      <c r="D191" s="469">
        <f>D81</f>
        <v>0</v>
      </c>
      <c r="E191" s="308">
        <f>C191-D191</f>
        <v>700</v>
      </c>
      <c r="G191" s="2135" t="s">
        <v>257</v>
      </c>
      <c r="H191" s="2135"/>
      <c r="J191" s="10"/>
      <c r="K191" s="162"/>
    </row>
    <row r="192" spans="1:16" ht="15" customHeight="1" thickBot="1" x14ac:dyDescent="0.3">
      <c r="A192" s="586" t="s">
        <v>274</v>
      </c>
      <c r="B192" s="587"/>
      <c r="C192" s="588"/>
      <c r="D192" s="33">
        <f>D191-I188</f>
        <v>0</v>
      </c>
      <c r="E192" s="33">
        <f>E191+I188</f>
        <v>700</v>
      </c>
      <c r="G192" s="2134" t="s">
        <v>287</v>
      </c>
      <c r="M192" s="2135" t="s">
        <v>737</v>
      </c>
    </row>
    <row r="193" spans="1:14" ht="15" customHeight="1" thickBot="1" x14ac:dyDescent="0.3">
      <c r="A193" s="596" t="s">
        <v>280</v>
      </c>
      <c r="B193" s="2161"/>
      <c r="C193" s="589"/>
      <c r="D193" s="431">
        <f>N193</f>
        <v>0</v>
      </c>
      <c r="E193" s="450" t="s">
        <v>256</v>
      </c>
      <c r="G193" s="2153" t="s">
        <v>738</v>
      </c>
      <c r="H193" s="2509" t="s">
        <v>282</v>
      </c>
      <c r="I193" s="2509"/>
      <c r="J193" s="2134"/>
      <c r="K193" s="162"/>
      <c r="L193" s="10"/>
      <c r="M193" s="2153" t="s">
        <v>736</v>
      </c>
      <c r="N193" s="607">
        <v>0</v>
      </c>
    </row>
    <row r="194" spans="1:14" ht="15" customHeight="1" thickBot="1" x14ac:dyDescent="0.3">
      <c r="A194" s="467" t="s">
        <v>231</v>
      </c>
      <c r="B194" s="467"/>
      <c r="C194" s="466">
        <f>C191</f>
        <v>700</v>
      </c>
      <c r="D194" s="466">
        <f>D192+D193</f>
        <v>0</v>
      </c>
      <c r="E194" s="466">
        <f>C194-D194</f>
        <v>700</v>
      </c>
      <c r="G194" s="2134" t="s">
        <v>703</v>
      </c>
      <c r="H194" s="2135"/>
      <c r="J194" s="2134"/>
    </row>
    <row r="195" spans="1:14" ht="15" customHeight="1" x14ac:dyDescent="0.25"/>
    <row r="196" spans="1:14" ht="15" customHeight="1" thickBot="1" x14ac:dyDescent="0.3">
      <c r="G196" s="2135"/>
      <c r="H196" s="2135"/>
      <c r="J196" s="10"/>
      <c r="K196" s="162"/>
    </row>
    <row r="197" spans="1:14" ht="15" customHeight="1" thickBot="1" x14ac:dyDescent="0.3">
      <c r="A197" s="324" t="s">
        <v>92</v>
      </c>
      <c r="B197" s="329"/>
      <c r="C197" s="2137"/>
      <c r="D197" s="2137"/>
      <c r="E197" s="2137"/>
      <c r="F197" s="2137"/>
      <c r="G197" s="2137"/>
      <c r="H197" s="2137"/>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135"/>
      <c r="C201" s="2135"/>
      <c r="D201" s="1805" t="s">
        <v>864</v>
      </c>
      <c r="K201" s="162"/>
    </row>
    <row r="202" spans="1:14" ht="15" customHeight="1" thickBot="1" x14ac:dyDescent="0.3">
      <c r="A202" s="136" t="s">
        <v>111</v>
      </c>
      <c r="B202" s="540"/>
      <c r="C202" s="2145"/>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135"/>
      <c r="H205" s="2135"/>
      <c r="J205" s="10"/>
      <c r="N205" s="162"/>
    </row>
    <row r="206" spans="1:14" ht="15" customHeight="1" thickBot="1" x14ac:dyDescent="0.3">
      <c r="A206" s="2149" t="s">
        <v>121</v>
      </c>
      <c r="B206" s="2150"/>
      <c r="C206" s="2145"/>
      <c r="D206" s="33">
        <f>SUM(D203:D205)</f>
        <v>0</v>
      </c>
      <c r="E206" s="2134" t="s">
        <v>293</v>
      </c>
    </row>
    <row r="207" spans="1:14" ht="15" customHeight="1" x14ac:dyDescent="0.25">
      <c r="K207" s="162"/>
    </row>
    <row r="208" spans="1:14" ht="15" customHeight="1" thickBot="1" x14ac:dyDescent="0.3">
      <c r="A208" s="2152" t="s">
        <v>289</v>
      </c>
      <c r="B208" s="2152"/>
      <c r="K208" s="162"/>
    </row>
    <row r="209" spans="1:16" ht="15" customHeight="1" thickBot="1" x14ac:dyDescent="0.3">
      <c r="A209" s="1132" t="s">
        <v>114</v>
      </c>
      <c r="B209" s="1132"/>
      <c r="C209" s="472" t="s">
        <v>245</v>
      </c>
      <c r="D209" s="472" t="s">
        <v>47</v>
      </c>
      <c r="E209" s="472" t="s">
        <v>243</v>
      </c>
      <c r="K209" s="162"/>
      <c r="P209" s="2153" t="s">
        <v>83</v>
      </c>
    </row>
    <row r="210" spans="1:16" ht="15" customHeight="1" thickBot="1" x14ac:dyDescent="0.3">
      <c r="A210" s="1132" t="s">
        <v>248</v>
      </c>
      <c r="B210" s="1132"/>
      <c r="C210" s="432">
        <f>C82</f>
        <v>250</v>
      </c>
      <c r="D210" s="432">
        <f>D82</f>
        <v>162.91</v>
      </c>
      <c r="E210" s="432">
        <f>C210-D210</f>
        <v>87.09</v>
      </c>
      <c r="G210" s="2135" t="s">
        <v>257</v>
      </c>
      <c r="H210" s="2135"/>
      <c r="K210" s="162"/>
    </row>
    <row r="211" spans="1:16" ht="15" customHeight="1" thickBot="1" x14ac:dyDescent="0.3">
      <c r="A211" s="486" t="s">
        <v>273</v>
      </c>
      <c r="B211" s="544"/>
      <c r="C211" s="479"/>
      <c r="D211" s="432">
        <f>D210-D206</f>
        <v>162.91</v>
      </c>
      <c r="E211" s="432">
        <f>E210+D206</f>
        <v>87.09</v>
      </c>
      <c r="G211" s="2134" t="s">
        <v>290</v>
      </c>
      <c r="M211" s="2135" t="s">
        <v>739</v>
      </c>
    </row>
    <row r="212" spans="1:16" ht="15" customHeight="1" thickBot="1" x14ac:dyDescent="0.3">
      <c r="A212" s="596" t="s">
        <v>280</v>
      </c>
      <c r="B212" s="2162"/>
      <c r="C212" s="2138"/>
      <c r="D212" s="431">
        <f>N212</f>
        <v>0</v>
      </c>
      <c r="E212" s="450" t="s">
        <v>256</v>
      </c>
      <c r="G212" s="2153" t="s">
        <v>738</v>
      </c>
      <c r="H212" s="2509" t="s">
        <v>282</v>
      </c>
      <c r="I212" s="2509"/>
      <c r="J212" s="2134"/>
      <c r="K212" s="162"/>
      <c r="M212" s="2129" t="s">
        <v>738</v>
      </c>
      <c r="N212" s="607"/>
    </row>
    <row r="213" spans="1:16" ht="15" customHeight="1" thickBot="1" x14ac:dyDescent="0.3">
      <c r="A213" s="473" t="s">
        <v>250</v>
      </c>
      <c r="B213" s="545"/>
      <c r="C213" s="432">
        <f>C210</f>
        <v>250</v>
      </c>
      <c r="D213" s="432">
        <f>D211+D212</f>
        <v>162.91</v>
      </c>
      <c r="E213" s="432">
        <f>C213-D213</f>
        <v>87.09</v>
      </c>
      <c r="G213" s="2135" t="s">
        <v>292</v>
      </c>
      <c r="H213" s="2135"/>
    </row>
    <row r="214" spans="1:16" ht="15" customHeight="1" x14ac:dyDescent="0.25"/>
    <row r="215" spans="1:16" ht="15" customHeight="1" thickBot="1" x14ac:dyDescent="0.3">
      <c r="G215" s="2135"/>
      <c r="H215" s="2135"/>
      <c r="J215" s="10"/>
      <c r="K215" s="162"/>
    </row>
    <row r="216" spans="1:16" ht="15" customHeight="1" thickBot="1" x14ac:dyDescent="0.3">
      <c r="A216" s="324" t="s">
        <v>251</v>
      </c>
      <c r="B216" s="329"/>
      <c r="C216" s="2137"/>
      <c r="D216" s="2137"/>
      <c r="E216" s="2137"/>
      <c r="F216" s="2137"/>
      <c r="G216" s="2137"/>
      <c r="H216" s="2137"/>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137"/>
      <c r="D222" s="2137"/>
      <c r="E222" s="2137"/>
      <c r="F222" s="2137"/>
      <c r="G222" s="2137"/>
      <c r="H222" s="2137"/>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152" t="s">
        <v>264</v>
      </c>
      <c r="B226" s="2152"/>
      <c r="D226" s="10"/>
    </row>
    <row r="227" spans="1:14" ht="15" customHeight="1" thickBot="1" x14ac:dyDescent="0.3">
      <c r="A227" s="2147" t="s">
        <v>234</v>
      </c>
      <c r="B227" s="2148"/>
      <c r="C227" s="2148"/>
      <c r="D227" s="437">
        <f>D84</f>
        <v>264.3</v>
      </c>
      <c r="E227" s="2135" t="s">
        <v>254</v>
      </c>
    </row>
    <row r="228" spans="1:14" ht="15" customHeight="1" thickBot="1" x14ac:dyDescent="0.3">
      <c r="A228" s="2144" t="s">
        <v>142</v>
      </c>
      <c r="B228" s="2145"/>
      <c r="C228" s="2145"/>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134" t="s">
        <v>740</v>
      </c>
      <c r="J233" s="10"/>
      <c r="M233" s="33">
        <f>J222-D233</f>
        <v>0</v>
      </c>
      <c r="N233" s="2129" t="s">
        <v>276</v>
      </c>
    </row>
    <row r="234" spans="1:14" ht="15" customHeight="1" thickBot="1" x14ac:dyDescent="0.3">
      <c r="A234" s="2506" t="s">
        <v>93</v>
      </c>
      <c r="B234" s="2507"/>
      <c r="C234" s="2508"/>
      <c r="D234" s="73"/>
      <c r="E234" s="73" t="s">
        <v>81</v>
      </c>
      <c r="G234" s="1803" t="s">
        <v>867</v>
      </c>
      <c r="H234" s="2135"/>
      <c r="I234" s="10"/>
      <c r="J234" s="10"/>
    </row>
    <row r="235" spans="1:14" ht="15" customHeight="1" x14ac:dyDescent="0.25">
      <c r="A235" s="2486"/>
      <c r="B235" s="2487"/>
      <c r="C235" s="2488"/>
      <c r="D235" s="233"/>
      <c r="E235" s="433"/>
      <c r="G235" s="2135"/>
      <c r="H235" s="2135"/>
      <c r="I235" s="10"/>
      <c r="J235" s="10"/>
    </row>
    <row r="236" spans="1:14" ht="15" customHeight="1" x14ac:dyDescent="0.25">
      <c r="A236" s="2489"/>
      <c r="B236" s="2490"/>
      <c r="C236" s="2491"/>
      <c r="D236" s="233"/>
      <c r="E236" s="433"/>
      <c r="G236" s="2135"/>
      <c r="H236" s="2135"/>
      <c r="I236" s="10"/>
      <c r="J236" s="10"/>
    </row>
    <row r="237" spans="1:14" ht="15" customHeight="1" x14ac:dyDescent="0.25">
      <c r="A237" s="2489"/>
      <c r="B237" s="2490"/>
      <c r="C237" s="2491"/>
      <c r="D237" s="211"/>
      <c r="E237" s="434"/>
      <c r="G237" s="2135"/>
      <c r="H237" s="2135"/>
      <c r="I237" s="10"/>
      <c r="J237" s="10"/>
    </row>
    <row r="238" spans="1:14" ht="15" customHeight="1" thickBot="1" x14ac:dyDescent="0.3">
      <c r="A238" s="2492"/>
      <c r="B238" s="2493"/>
      <c r="C238" s="2494"/>
      <c r="D238" s="235"/>
      <c r="E238" s="435"/>
      <c r="G238" s="2135"/>
      <c r="H238" s="2135"/>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264.3</v>
      </c>
      <c r="E240" s="2135" t="s">
        <v>294</v>
      </c>
      <c r="I240" s="10"/>
      <c r="J240" s="10"/>
    </row>
    <row r="241" spans="1:16" ht="15" customHeight="1" thickBot="1" x14ac:dyDescent="0.3"/>
    <row r="242" spans="1:16" ht="15.95" customHeight="1" thickBot="1" x14ac:dyDescent="0.35">
      <c r="A242" s="2136" t="s">
        <v>560</v>
      </c>
      <c r="B242" s="2137"/>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134" t="s">
        <v>266</v>
      </c>
      <c r="G247" s="2135"/>
      <c r="H247" s="2135"/>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139" t="s">
        <v>95</v>
      </c>
      <c r="B249" s="2151"/>
      <c r="C249" s="2140"/>
      <c r="D249" s="73" t="s">
        <v>71</v>
      </c>
      <c r="E249" s="73" t="s">
        <v>81</v>
      </c>
      <c r="G249" s="1803" t="s">
        <v>868</v>
      </c>
      <c r="P249" s="2153"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144" t="s">
        <v>96</v>
      </c>
      <c r="B254" s="2145"/>
      <c r="C254" s="2145"/>
      <c r="D254" s="33">
        <f>SUM(D250:D253)</f>
        <v>0</v>
      </c>
      <c r="K254" s="162"/>
    </row>
    <row r="255" spans="1:16" ht="15.95" customHeight="1" thickBot="1" x14ac:dyDescent="0.35">
      <c r="A255" s="446" t="s">
        <v>130</v>
      </c>
      <c r="B255" s="547"/>
      <c r="C255" s="307"/>
      <c r="D255" s="447">
        <f>D247+D248-D254</f>
        <v>0</v>
      </c>
      <c r="E255" s="2135" t="s">
        <v>295</v>
      </c>
      <c r="G255" s="2134"/>
      <c r="H255" s="2134"/>
      <c r="K255" s="162"/>
    </row>
    <row r="256" spans="1:16" ht="15.95" customHeight="1" thickBot="1" x14ac:dyDescent="0.3">
      <c r="E256" s="2153"/>
      <c r="G256" s="2134"/>
      <c r="H256" s="2134"/>
      <c r="K256" s="162"/>
    </row>
    <row r="257" spans="1:11" ht="15.95" customHeight="1" thickBot="1" x14ac:dyDescent="0.3">
      <c r="A257" s="172" t="s">
        <v>260</v>
      </c>
      <c r="B257" s="173"/>
      <c r="C257" s="173"/>
      <c r="D257" s="202"/>
      <c r="E257" s="173"/>
      <c r="F257" s="173"/>
      <c r="G257" s="205"/>
      <c r="H257" s="205"/>
      <c r="I257" s="2137"/>
      <c r="J257" s="191">
        <f>J242-D248</f>
        <v>0</v>
      </c>
      <c r="K257" s="162"/>
    </row>
    <row r="258" spans="1:11" ht="15.95" customHeight="1" x14ac:dyDescent="0.25">
      <c r="A258" s="51" t="s">
        <v>163</v>
      </c>
      <c r="B258" s="51"/>
      <c r="C258" s="2130"/>
      <c r="D258" s="2143"/>
      <c r="E258" s="11"/>
      <c r="J258" s="10"/>
      <c r="K258" s="162"/>
    </row>
    <row r="259" spans="1:11" ht="15.95" customHeight="1" x14ac:dyDescent="0.25">
      <c r="E259" s="2153"/>
      <c r="G259" s="2134"/>
      <c r="H259" s="2134"/>
      <c r="K259" s="162"/>
    </row>
    <row r="260" spans="1:11" ht="15.95" customHeight="1" thickBot="1" x14ac:dyDescent="0.3">
      <c r="A260" s="258" t="s">
        <v>221</v>
      </c>
      <c r="B260" s="258"/>
      <c r="K260" s="162"/>
    </row>
    <row r="261" spans="1:11" ht="15.95" customHeight="1" thickBot="1" x14ac:dyDescent="0.3">
      <c r="A261" s="319" t="s">
        <v>213</v>
      </c>
      <c r="B261" s="318"/>
      <c r="C261" s="318"/>
      <c r="D261" s="33">
        <f>D83</f>
        <v>752.25</v>
      </c>
      <c r="E261" s="2129" t="s">
        <v>235</v>
      </c>
      <c r="G261" s="151" t="s">
        <v>232</v>
      </c>
      <c r="H261" s="151"/>
      <c r="K261" s="162"/>
    </row>
    <row r="262" spans="1:11" ht="15.95" customHeight="1" x14ac:dyDescent="0.25">
      <c r="A262" s="317" t="s">
        <v>112</v>
      </c>
      <c r="B262" s="548"/>
      <c r="C262" s="316"/>
      <c r="D262" s="58">
        <f>D206</f>
        <v>0</v>
      </c>
      <c r="E262" s="2129" t="s">
        <v>235</v>
      </c>
      <c r="G262" s="151" t="s">
        <v>151</v>
      </c>
      <c r="H262" s="151"/>
      <c r="K262" s="162"/>
    </row>
    <row r="263" spans="1:11" ht="15.95" customHeight="1" thickBot="1" x14ac:dyDescent="0.3">
      <c r="A263" s="315" t="s">
        <v>113</v>
      </c>
      <c r="B263" s="549"/>
      <c r="C263" s="314"/>
      <c r="D263" s="257">
        <f>D111</f>
        <v>0</v>
      </c>
      <c r="E263" s="2129" t="s">
        <v>235</v>
      </c>
      <c r="G263" s="151" t="s">
        <v>232</v>
      </c>
      <c r="H263" s="151"/>
      <c r="K263" s="162"/>
    </row>
    <row r="264" spans="1:11" ht="15.95" customHeight="1" thickBot="1" x14ac:dyDescent="0.3">
      <c r="A264" s="2139" t="s">
        <v>212</v>
      </c>
      <c r="B264" s="2151"/>
      <c r="C264" s="2140"/>
      <c r="D264" s="73" t="s">
        <v>71</v>
      </c>
      <c r="E264" s="73" t="s">
        <v>81</v>
      </c>
      <c r="G264" s="1803" t="s">
        <v>869</v>
      </c>
      <c r="K264" s="162"/>
    </row>
    <row r="265" spans="1:11" ht="15.95" customHeight="1" x14ac:dyDescent="0.25">
      <c r="A265" s="2486" t="s">
        <v>1035</v>
      </c>
      <c r="B265" s="2487"/>
      <c r="C265" s="2488"/>
      <c r="D265" s="233">
        <v>516.28</v>
      </c>
      <c r="E265" s="395" t="s">
        <v>1034</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516.28</v>
      </c>
      <c r="E269" s="2153"/>
      <c r="K269" s="162"/>
    </row>
    <row r="270" spans="1:11" ht="15.95" customHeight="1" thickBot="1" x14ac:dyDescent="0.35">
      <c r="A270" s="440" t="s">
        <v>236</v>
      </c>
      <c r="B270" s="551"/>
      <c r="C270" s="312"/>
      <c r="D270" s="445">
        <f>D261+D262+D263-D269</f>
        <v>235.97000000000003</v>
      </c>
      <c r="E270" s="2135" t="s">
        <v>298</v>
      </c>
      <c r="G270" s="2134"/>
      <c r="H270" s="2134"/>
      <c r="K270" s="162"/>
    </row>
    <row r="271" spans="1:11" ht="15.95" customHeight="1" thickBot="1" x14ac:dyDescent="0.3">
      <c r="E271" s="2153"/>
      <c r="G271" s="2134"/>
      <c r="H271" s="2134"/>
      <c r="K271" s="162"/>
    </row>
    <row r="272" spans="1:11" ht="15.95" customHeight="1" thickBot="1" x14ac:dyDescent="0.3">
      <c r="A272" s="322" t="s">
        <v>204</v>
      </c>
      <c r="B272" s="552"/>
      <c r="C272" s="2137"/>
      <c r="D272" s="2137"/>
      <c r="E272" s="2137"/>
      <c r="F272" s="2137"/>
      <c r="G272" s="2137"/>
      <c r="H272" s="2137"/>
      <c r="I272" s="2138"/>
      <c r="J272" s="381">
        <f>D158+D187+D239+D269+D254</f>
        <v>599.95999999999992</v>
      </c>
      <c r="K272" s="162"/>
    </row>
    <row r="273" spans="1:22" ht="15.95" customHeight="1" thickBot="1" x14ac:dyDescent="0.3">
      <c r="G273" s="151"/>
      <c r="H273" s="151"/>
      <c r="K273" s="162"/>
    </row>
    <row r="274" spans="1:22" ht="16.5" thickBot="1" x14ac:dyDescent="0.3">
      <c r="A274" s="322" t="s">
        <v>205</v>
      </c>
      <c r="B274" s="552"/>
      <c r="C274" s="2137"/>
      <c r="D274" s="2137"/>
      <c r="E274" s="2137"/>
      <c r="F274" s="2137"/>
      <c r="G274" s="2137"/>
      <c r="H274" s="2137"/>
      <c r="I274" s="2138"/>
      <c r="J274" s="383">
        <f>K75+E112-J272</f>
        <v>1426.71</v>
      </c>
      <c r="K274" s="302"/>
      <c r="L274" s="377"/>
      <c r="M274" s="2129" t="s">
        <v>202</v>
      </c>
      <c r="U274" s="382" t="s">
        <v>206</v>
      </c>
      <c r="V274" s="303" t="s">
        <v>83</v>
      </c>
    </row>
    <row r="308" spans="3:5" x14ac:dyDescent="0.25">
      <c r="C308" s="2143"/>
      <c r="D308" s="2143"/>
      <c r="E308" s="2143"/>
    </row>
    <row r="309" spans="3:5" x14ac:dyDescent="0.25">
      <c r="C309" s="2143"/>
      <c r="D309" s="2143"/>
      <c r="E309" s="2143"/>
    </row>
    <row r="310" spans="3:5" x14ac:dyDescent="0.25">
      <c r="C310" s="2143"/>
      <c r="D310" s="2143"/>
      <c r="E310" s="2143"/>
    </row>
    <row r="311" spans="3:5" x14ac:dyDescent="0.25">
      <c r="C311" s="2143"/>
      <c r="D311" s="2143"/>
      <c r="E311" s="2143"/>
    </row>
    <row r="312" spans="3:5" x14ac:dyDescent="0.25">
      <c r="C312" s="2143"/>
      <c r="D312" s="2143"/>
      <c r="E312" s="2143"/>
    </row>
    <row r="313" spans="3:5" x14ac:dyDescent="0.25">
      <c r="C313" s="2143"/>
      <c r="D313" s="2143"/>
      <c r="E313" s="2143"/>
    </row>
  </sheetData>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5E44-B36B-42BA-93F4-3ACC669BC437}">
  <sheetPr>
    <pageSetUpPr fitToPage="1"/>
  </sheetPr>
  <dimension ref="A1:J109"/>
  <sheetViews>
    <sheetView zoomScaleNormal="100" workbookViewId="0">
      <selection activeCell="J58" sqref="J58"/>
    </sheetView>
  </sheetViews>
  <sheetFormatPr defaultRowHeight="15" x14ac:dyDescent="0.25"/>
  <cols>
    <col min="1" max="2" width="10.7109375" style="2164" customWidth="1"/>
    <col min="3" max="5" width="15.7109375" style="2164" customWidth="1"/>
    <col min="6" max="10" width="10.7109375" style="2164" customWidth="1"/>
    <col min="11" max="16384" width="9.140625" style="2164"/>
  </cols>
  <sheetData>
    <row r="1" spans="1:10" ht="18.75" x14ac:dyDescent="0.3">
      <c r="A1" s="164"/>
      <c r="B1" s="167" t="s">
        <v>1042</v>
      </c>
      <c r="C1" s="166"/>
      <c r="D1" s="166"/>
    </row>
    <row r="2" spans="1:10" x14ac:dyDescent="0.25">
      <c r="A2" s="2777" t="s">
        <v>1060</v>
      </c>
      <c r="B2" s="2777"/>
      <c r="C2" s="2777"/>
      <c r="D2" s="2777"/>
      <c r="E2" s="2777"/>
      <c r="F2" s="2777"/>
      <c r="G2" s="2777"/>
      <c r="H2" s="2181"/>
      <c r="I2" s="2181"/>
      <c r="J2" s="2181"/>
    </row>
    <row r="3" spans="1:10" ht="9.9499999999999993" customHeight="1" x14ac:dyDescent="0.25">
      <c r="A3" s="1013"/>
      <c r="B3" s="1013"/>
      <c r="C3" s="1801" t="s">
        <v>854</v>
      </c>
      <c r="D3" s="2173"/>
      <c r="E3" s="2173"/>
      <c r="I3" s="2173"/>
    </row>
    <row r="4" spans="1:10" ht="19.5" thickBot="1" x14ac:dyDescent="0.35">
      <c r="A4" s="164" t="s">
        <v>59</v>
      </c>
      <c r="B4" s="164"/>
      <c r="C4" s="2589"/>
      <c r="D4" s="2589"/>
      <c r="E4" s="2589"/>
      <c r="F4" s="168">
        <v>2020</v>
      </c>
      <c r="G4" s="168"/>
      <c r="I4" s="2173"/>
    </row>
    <row r="5" spans="1:10" ht="5.0999999999999996" customHeight="1" thickBot="1" x14ac:dyDescent="0.3">
      <c r="E5" s="2173"/>
      <c r="J5" s="162"/>
    </row>
    <row r="6" spans="1:10" s="2188" customFormat="1" ht="20.100000000000001" customHeight="1" thickBot="1" x14ac:dyDescent="0.3">
      <c r="A6" s="2208" t="s">
        <v>1053</v>
      </c>
      <c r="B6" s="2206"/>
      <c r="C6" s="589"/>
      <c r="D6" s="304"/>
      <c r="E6" s="2209" t="s">
        <v>1052</v>
      </c>
      <c r="F6" s="2627"/>
      <c r="G6" s="2796"/>
      <c r="H6" s="2215" t="s">
        <v>1056</v>
      </c>
      <c r="J6" s="162"/>
    </row>
    <row r="7" spans="1:10" s="2188" customFormat="1" ht="9.9499999999999993" customHeight="1" x14ac:dyDescent="0.25">
      <c r="E7" s="2191"/>
      <c r="J7" s="162"/>
    </row>
    <row r="8" spans="1:10" ht="12" customHeight="1" thickBot="1" x14ac:dyDescent="0.3">
      <c r="A8" s="258" t="s">
        <v>65</v>
      </c>
      <c r="B8" s="258"/>
      <c r="C8" s="160"/>
      <c r="D8" s="1808" t="s">
        <v>860</v>
      </c>
      <c r="E8" s="2173"/>
      <c r="J8" s="162"/>
    </row>
    <row r="9" spans="1:10" ht="20.100000000000001" customHeight="1" thickBot="1" x14ac:dyDescent="0.3">
      <c r="A9" s="2561" t="s">
        <v>4</v>
      </c>
      <c r="B9" s="2562"/>
      <c r="C9" s="999" t="s">
        <v>100</v>
      </c>
      <c r="D9" s="1000" t="s">
        <v>49</v>
      </c>
      <c r="E9" s="1001" t="s">
        <v>16</v>
      </c>
      <c r="J9" s="162"/>
    </row>
    <row r="10" spans="1:10" ht="20.100000000000001" customHeight="1" x14ac:dyDescent="0.25">
      <c r="A10" s="2563" t="s">
        <v>5</v>
      </c>
      <c r="B10" s="2564"/>
      <c r="C10" s="233"/>
      <c r="D10" s="2189"/>
      <c r="E10" s="1250"/>
      <c r="J10" s="162"/>
    </row>
    <row r="11" spans="1:10" ht="20.100000000000001" customHeight="1" x14ac:dyDescent="0.25">
      <c r="A11" s="2549" t="s">
        <v>536</v>
      </c>
      <c r="B11" s="2550"/>
      <c r="C11" s="211"/>
      <c r="D11" s="211"/>
      <c r="E11" s="34"/>
      <c r="J11" s="162"/>
    </row>
    <row r="12" spans="1:10" ht="20.100000000000001" customHeight="1" x14ac:dyDescent="0.25">
      <c r="A12" s="2549" t="s">
        <v>490</v>
      </c>
      <c r="B12" s="2550"/>
      <c r="C12" s="211"/>
      <c r="D12" s="211"/>
      <c r="E12" s="34"/>
      <c r="J12" s="162"/>
    </row>
    <row r="13" spans="1:10" ht="20.100000000000001" customHeight="1" x14ac:dyDescent="0.25">
      <c r="A13" s="2549" t="s">
        <v>8</v>
      </c>
      <c r="B13" s="2550"/>
      <c r="C13" s="211"/>
      <c r="D13" s="211"/>
      <c r="E13" s="34"/>
      <c r="J13" s="162"/>
    </row>
    <row r="14" spans="1:10" ht="20.100000000000001" customHeight="1" x14ac:dyDescent="0.25">
      <c r="A14" s="2549" t="s">
        <v>7</v>
      </c>
      <c r="B14" s="2550"/>
      <c r="C14" s="211"/>
      <c r="D14" s="211"/>
      <c r="E14" s="34"/>
      <c r="J14" s="162"/>
    </row>
    <row r="15" spans="1:10" ht="20.100000000000001" customHeight="1" x14ac:dyDescent="0.25">
      <c r="A15" s="2549" t="s">
        <v>50</v>
      </c>
      <c r="B15" s="2550"/>
      <c r="C15" s="211"/>
      <c r="D15" s="211"/>
      <c r="E15" s="34"/>
      <c r="J15" s="162"/>
    </row>
    <row r="16" spans="1:10" ht="20.100000000000001" customHeight="1" x14ac:dyDescent="0.25">
      <c r="A16" s="2549" t="s">
        <v>11</v>
      </c>
      <c r="B16" s="2550"/>
      <c r="C16" s="211"/>
      <c r="D16" s="211"/>
      <c r="E16" s="34"/>
      <c r="J16" s="162"/>
    </row>
    <row r="17" spans="1:10" ht="20.100000000000001" customHeight="1" x14ac:dyDescent="0.25">
      <c r="A17" s="2549" t="s">
        <v>491</v>
      </c>
      <c r="B17" s="2550"/>
      <c r="C17" s="211"/>
      <c r="D17" s="211"/>
      <c r="E17" s="34"/>
      <c r="H17" s="1803"/>
      <c r="J17" s="162"/>
    </row>
    <row r="18" spans="1:10" ht="20.100000000000001" customHeight="1" x14ac:dyDescent="0.25">
      <c r="A18" s="2549" t="s">
        <v>15</v>
      </c>
      <c r="B18" s="2550"/>
      <c r="C18" s="211"/>
      <c r="D18" s="211"/>
      <c r="E18" s="34"/>
    </row>
    <row r="19" spans="1:10" ht="20.100000000000001" customHeight="1" x14ac:dyDescent="0.25">
      <c r="A19" s="2549" t="s">
        <v>13</v>
      </c>
      <c r="B19" s="2550"/>
      <c r="C19" s="211"/>
      <c r="D19" s="211"/>
      <c r="E19" s="34"/>
    </row>
    <row r="20" spans="1:10" ht="20.100000000000001" customHeight="1" x14ac:dyDescent="0.25">
      <c r="A20" s="2549"/>
      <c r="B20" s="2550"/>
      <c r="C20" s="211"/>
      <c r="D20" s="211"/>
      <c r="E20" s="34"/>
    </row>
    <row r="21" spans="1:10" s="2188" customFormat="1" ht="20.100000000000001" customHeight="1" x14ac:dyDescent="0.25">
      <c r="A21" s="2549"/>
      <c r="B21" s="2550"/>
      <c r="C21" s="211"/>
      <c r="D21" s="211"/>
      <c r="E21" s="34"/>
    </row>
    <row r="22" spans="1:10" s="2188" customFormat="1" ht="20.100000000000001" customHeight="1" x14ac:dyDescent="0.25">
      <c r="A22" s="2797"/>
      <c r="B22" s="2798"/>
      <c r="C22" s="211"/>
      <c r="D22" s="211"/>
      <c r="E22" s="34"/>
    </row>
    <row r="23" spans="1:10" ht="20.100000000000001" customHeight="1" x14ac:dyDescent="0.25">
      <c r="A23" s="2799"/>
      <c r="B23" s="2800"/>
      <c r="C23" s="211"/>
      <c r="D23" s="211"/>
      <c r="E23" s="34"/>
    </row>
    <row r="24" spans="1:10" ht="20.100000000000001" customHeight="1" x14ac:dyDescent="0.25">
      <c r="A24" s="2549"/>
      <c r="B24" s="2550"/>
      <c r="C24" s="211"/>
      <c r="D24" s="211"/>
      <c r="E24" s="34"/>
    </row>
    <row r="25" spans="1:10" ht="20.100000000000001" customHeight="1" x14ac:dyDescent="0.25">
      <c r="A25" s="2549"/>
      <c r="B25" s="2550"/>
      <c r="C25" s="211"/>
      <c r="D25" s="211"/>
      <c r="E25" s="34"/>
    </row>
    <row r="26" spans="1:10" ht="20.100000000000001" customHeight="1" thickBot="1" x14ac:dyDescent="0.3">
      <c r="A26" s="2551"/>
      <c r="B26" s="2552"/>
      <c r="C26" s="2214"/>
      <c r="D26" s="2214"/>
      <c r="E26" s="37"/>
    </row>
    <row r="27" spans="1:10" ht="20.100000000000001" customHeight="1" thickBot="1" x14ac:dyDescent="0.3">
      <c r="A27" s="2211" t="s">
        <v>91</v>
      </c>
      <c r="B27" s="2212"/>
      <c r="C27" s="2213"/>
      <c r="D27" s="2180"/>
      <c r="E27" s="2180"/>
      <c r="F27" s="2180"/>
      <c r="J27" s="162"/>
    </row>
    <row r="28" spans="1:10" ht="20.100000000000001" customHeight="1" thickBot="1" x14ac:dyDescent="0.3">
      <c r="A28" s="345" t="s">
        <v>90</v>
      </c>
      <c r="B28" s="75"/>
      <c r="C28" s="75"/>
      <c r="D28" s="344"/>
      <c r="E28" s="2177"/>
      <c r="F28" s="2178"/>
      <c r="G28" s="2178"/>
      <c r="H28" s="2178"/>
      <c r="I28" s="2178"/>
      <c r="J28" s="2178"/>
    </row>
    <row r="29" spans="1:10" ht="20.100000000000001" customHeight="1" thickBot="1" x14ac:dyDescent="0.3">
      <c r="A29" s="342" t="s">
        <v>217</v>
      </c>
      <c r="B29" s="341"/>
      <c r="C29" s="341"/>
      <c r="D29" s="341"/>
      <c r="E29" s="219"/>
      <c r="F29" s="2179"/>
      <c r="G29" s="2172"/>
      <c r="H29" s="2216" t="s">
        <v>1057</v>
      </c>
      <c r="I29" s="2172"/>
      <c r="J29" s="162"/>
    </row>
    <row r="30" spans="1:10" ht="15" customHeight="1" x14ac:dyDescent="0.25">
      <c r="J30" s="1807"/>
    </row>
    <row r="31" spans="1:10" ht="24.95" customHeight="1" thickBot="1" x14ac:dyDescent="0.3">
      <c r="A31" s="2202" t="s">
        <v>1049</v>
      </c>
      <c r="B31" s="2172"/>
      <c r="C31" s="2172"/>
      <c r="D31" s="1805" t="s">
        <v>864</v>
      </c>
      <c r="E31" s="380"/>
      <c r="I31" s="2519"/>
      <c r="J31" s="2519"/>
    </row>
    <row r="32" spans="1:10" ht="24.95" customHeight="1" thickBot="1" x14ac:dyDescent="0.3">
      <c r="A32" s="136" t="s">
        <v>111</v>
      </c>
      <c r="B32" s="540"/>
      <c r="C32" s="2165"/>
      <c r="D32" s="147" t="s">
        <v>17</v>
      </c>
      <c r="E32" s="2173"/>
      <c r="J32" s="162"/>
    </row>
    <row r="33" spans="1:10" ht="24.95" customHeight="1" x14ac:dyDescent="0.25">
      <c r="A33" s="2510" t="s">
        <v>1038</v>
      </c>
      <c r="B33" s="2511"/>
      <c r="C33" s="2512"/>
      <c r="D33" s="396"/>
      <c r="E33" s="2173"/>
      <c r="H33" s="86"/>
      <c r="J33" s="162"/>
    </row>
    <row r="34" spans="1:10" ht="24.95" customHeight="1" x14ac:dyDescent="0.25">
      <c r="A34" s="2513" t="s">
        <v>1039</v>
      </c>
      <c r="B34" s="2514"/>
      <c r="C34" s="2515"/>
      <c r="D34" s="212"/>
      <c r="E34" s="2173"/>
      <c r="H34" s="86"/>
      <c r="J34" s="162"/>
    </row>
    <row r="35" spans="1:10" ht="24.95" customHeight="1" thickBot="1" x14ac:dyDescent="0.3">
      <c r="A35" s="2516" t="s">
        <v>1040</v>
      </c>
      <c r="B35" s="2517"/>
      <c r="C35" s="2518"/>
      <c r="D35" s="470" t="s">
        <v>83</v>
      </c>
      <c r="E35" s="2173"/>
      <c r="H35" s="86"/>
      <c r="J35" s="162"/>
    </row>
    <row r="36" spans="1:10" ht="24.95" customHeight="1" thickBot="1" x14ac:dyDescent="0.3">
      <c r="A36" s="2169" t="s">
        <v>1041</v>
      </c>
      <c r="B36" s="2170"/>
      <c r="C36" s="2165"/>
      <c r="D36" s="33"/>
      <c r="J36" s="162"/>
    </row>
    <row r="37" spans="1:10" ht="9.9499999999999993" customHeight="1" x14ac:dyDescent="0.25">
      <c r="A37" s="2192"/>
      <c r="B37" s="2192"/>
      <c r="C37" s="1301"/>
      <c r="D37" s="1300"/>
      <c r="E37" s="1301"/>
      <c r="J37" s="162"/>
    </row>
    <row r="38" spans="1:10" ht="15" customHeight="1" thickBot="1" x14ac:dyDescent="0.3">
      <c r="A38" s="2203" t="s">
        <v>1051</v>
      </c>
      <c r="B38" s="2192"/>
      <c r="C38" s="1301"/>
      <c r="D38" s="1300"/>
      <c r="E38" s="1301"/>
      <c r="J38" s="162"/>
    </row>
    <row r="39" spans="1:10" ht="24.95" customHeight="1" thickBot="1" x14ac:dyDescent="0.3">
      <c r="A39" s="2506" t="s">
        <v>19</v>
      </c>
      <c r="B39" s="2508"/>
      <c r="C39" s="2171" t="s">
        <v>106</v>
      </c>
      <c r="D39" s="73" t="s">
        <v>17</v>
      </c>
      <c r="E39" s="73" t="s">
        <v>81</v>
      </c>
      <c r="F39" s="2653" t="s">
        <v>1048</v>
      </c>
      <c r="G39" s="2653"/>
      <c r="H39" s="2653"/>
      <c r="I39" s="2185"/>
      <c r="J39" s="2185"/>
    </row>
    <row r="40" spans="1:10" ht="20.100000000000001" customHeight="1" x14ac:dyDescent="0.25">
      <c r="A40" s="2510" t="s">
        <v>110</v>
      </c>
      <c r="B40" s="2512"/>
      <c r="C40" s="125" t="s">
        <v>21</v>
      </c>
      <c r="D40" s="2194">
        <v>10</v>
      </c>
      <c r="E40" s="224"/>
      <c r="F40" s="2540" t="s">
        <v>755</v>
      </c>
      <c r="G40" s="2540"/>
      <c r="H40" s="2540"/>
      <c r="I40" s="2176"/>
      <c r="J40" s="2176"/>
    </row>
    <row r="41" spans="1:10" ht="20.100000000000001" customHeight="1" x14ac:dyDescent="0.25">
      <c r="A41" s="2541"/>
      <c r="B41" s="2542"/>
      <c r="C41" s="98" t="s">
        <v>51</v>
      </c>
      <c r="D41" s="225"/>
      <c r="E41" s="226"/>
      <c r="F41" s="2495"/>
      <c r="G41" s="2495"/>
      <c r="H41" s="2495"/>
    </row>
    <row r="42" spans="1:10" ht="20.100000000000001" customHeight="1" x14ac:dyDescent="0.25">
      <c r="A42" s="2541"/>
      <c r="B42" s="2542"/>
      <c r="C42" s="98" t="s">
        <v>0</v>
      </c>
      <c r="D42" s="225">
        <v>10</v>
      </c>
      <c r="E42" s="226"/>
      <c r="F42" s="2540" t="s">
        <v>755</v>
      </c>
      <c r="G42" s="2540"/>
      <c r="H42" s="2540"/>
      <c r="I42" s="2176"/>
      <c r="J42" s="2176"/>
    </row>
    <row r="43" spans="1:10" ht="20.100000000000001" customHeight="1" x14ac:dyDescent="0.25">
      <c r="A43" s="2541"/>
      <c r="B43" s="2542"/>
      <c r="C43" s="98" t="s">
        <v>24</v>
      </c>
      <c r="D43" s="225"/>
      <c r="E43" s="226"/>
      <c r="F43" s="2495"/>
      <c r="G43" s="2495"/>
      <c r="H43" s="2495"/>
    </row>
    <row r="44" spans="1:10" ht="20.100000000000001" customHeight="1" x14ac:dyDescent="0.25">
      <c r="A44" s="2538"/>
      <c r="B44" s="2539"/>
      <c r="C44" s="99" t="s">
        <v>1</v>
      </c>
      <c r="D44" s="227"/>
      <c r="E44" s="226"/>
      <c r="F44" s="2540" t="s">
        <v>756</v>
      </c>
      <c r="G44" s="2540"/>
      <c r="H44" s="2540"/>
      <c r="I44" s="2176"/>
      <c r="J44" s="2176"/>
    </row>
    <row r="45" spans="1:10" ht="20.100000000000001" customHeight="1" x14ac:dyDescent="0.25">
      <c r="A45" s="2538"/>
      <c r="B45" s="2539"/>
      <c r="C45" s="99" t="s">
        <v>22</v>
      </c>
      <c r="D45" s="225"/>
      <c r="E45" s="226"/>
      <c r="F45" s="2495"/>
      <c r="G45" s="2495"/>
      <c r="H45" s="2495"/>
    </row>
    <row r="46" spans="1:10" ht="20.100000000000001" customHeight="1" thickBot="1" x14ac:dyDescent="0.3">
      <c r="A46" s="2538"/>
      <c r="B46" s="2539"/>
      <c r="C46" s="99" t="s">
        <v>116</v>
      </c>
      <c r="D46" s="230"/>
      <c r="E46" s="384"/>
      <c r="F46" s="2509"/>
      <c r="G46" s="2509"/>
      <c r="H46" s="2509"/>
      <c r="I46" s="2172"/>
      <c r="J46" s="2172"/>
    </row>
    <row r="47" spans="1:10" ht="20.100000000000001" customHeight="1" x14ac:dyDescent="0.25">
      <c r="A47" s="2510" t="s">
        <v>72</v>
      </c>
      <c r="B47" s="2512"/>
      <c r="C47" s="102" t="s">
        <v>108</v>
      </c>
      <c r="D47" s="227"/>
      <c r="E47" s="226"/>
      <c r="F47" s="2531"/>
      <c r="G47" s="2531"/>
      <c r="H47" s="2531"/>
      <c r="I47" s="2174"/>
      <c r="J47" s="2174"/>
    </row>
    <row r="48" spans="1:10" ht="20.100000000000001" customHeight="1" x14ac:dyDescent="0.25">
      <c r="A48" s="2513"/>
      <c r="B48" s="2515"/>
      <c r="C48" s="102" t="s">
        <v>538</v>
      </c>
      <c r="D48" s="227"/>
      <c r="E48" s="226"/>
      <c r="F48" s="2495"/>
      <c r="G48" s="2495"/>
      <c r="H48" s="2495"/>
    </row>
    <row r="49" spans="1:10" ht="20.100000000000001" customHeight="1" x14ac:dyDescent="0.25">
      <c r="A49" s="2536"/>
      <c r="B49" s="2537"/>
      <c r="C49" s="102" t="s">
        <v>539</v>
      </c>
      <c r="D49" s="227"/>
      <c r="E49" s="226"/>
      <c r="F49" s="2495"/>
      <c r="G49" s="2495"/>
      <c r="H49" s="2495"/>
    </row>
    <row r="50" spans="1:10" ht="20.100000000000001" customHeight="1" thickBot="1" x14ac:dyDescent="0.3">
      <c r="A50" s="2534"/>
      <c r="B50" s="2535"/>
      <c r="C50" s="102" t="s">
        <v>117</v>
      </c>
      <c r="D50" s="227">
        <v>13.44</v>
      </c>
      <c r="E50" s="229"/>
      <c r="F50" s="2531" t="s">
        <v>540</v>
      </c>
      <c r="G50" s="2531"/>
      <c r="H50" s="2531"/>
      <c r="I50" s="2174"/>
      <c r="J50" s="2174"/>
    </row>
    <row r="51" spans="1:10" ht="20.100000000000001" customHeight="1" x14ac:dyDescent="0.25">
      <c r="A51" s="1011" t="s">
        <v>552</v>
      </c>
      <c r="B51" s="1012" t="s">
        <v>553</v>
      </c>
      <c r="C51" s="1010" t="s">
        <v>29</v>
      </c>
      <c r="D51" s="227">
        <v>11.95</v>
      </c>
      <c r="E51" s="229"/>
      <c r="F51" s="2531" t="s">
        <v>540</v>
      </c>
      <c r="G51" s="2531"/>
      <c r="H51" s="2531"/>
      <c r="I51" s="2174"/>
      <c r="J51" s="2174"/>
    </row>
    <row r="52" spans="1:10" ht="20.100000000000001" customHeight="1" x14ac:dyDescent="0.25">
      <c r="A52" s="1002"/>
      <c r="B52" s="80" t="s">
        <v>224</v>
      </c>
      <c r="C52" s="80" t="s">
        <v>550</v>
      </c>
      <c r="D52" s="227">
        <v>15.9</v>
      </c>
      <c r="E52" s="229"/>
      <c r="F52" s="2531" t="s">
        <v>540</v>
      </c>
      <c r="G52" s="2531"/>
      <c r="H52" s="2531"/>
      <c r="I52" s="2174"/>
      <c r="J52" s="2174"/>
    </row>
    <row r="53" spans="1:10" ht="20.100000000000001" customHeight="1" x14ac:dyDescent="0.25">
      <c r="A53" s="1002"/>
      <c r="B53" s="80" t="s">
        <v>224</v>
      </c>
      <c r="C53" s="102" t="s">
        <v>373</v>
      </c>
      <c r="D53" s="227">
        <v>26.5</v>
      </c>
      <c r="E53" s="229"/>
      <c r="F53" s="2531" t="s">
        <v>540</v>
      </c>
      <c r="G53" s="2531"/>
      <c r="H53" s="2531"/>
      <c r="I53" s="2174"/>
      <c r="J53" s="2174"/>
    </row>
    <row r="54" spans="1:10" ht="20.100000000000001" customHeight="1" x14ac:dyDescent="0.25">
      <c r="A54" s="1002"/>
      <c r="B54" s="80" t="s">
        <v>553</v>
      </c>
      <c r="C54" s="102" t="s">
        <v>30</v>
      </c>
      <c r="D54" s="227"/>
      <c r="E54" s="229"/>
      <c r="F54" s="2531" t="s">
        <v>548</v>
      </c>
      <c r="G54" s="2531"/>
      <c r="H54" s="2531"/>
      <c r="I54" s="2174"/>
      <c r="J54" s="2174"/>
    </row>
    <row r="55" spans="1:10" ht="20.100000000000001" customHeight="1" thickBot="1" x14ac:dyDescent="0.3">
      <c r="A55" s="1002"/>
      <c r="B55" s="80" t="s">
        <v>553</v>
      </c>
      <c r="C55" s="102" t="s">
        <v>551</v>
      </c>
      <c r="D55" s="227"/>
      <c r="E55" s="229"/>
      <c r="F55" s="2531" t="s">
        <v>757</v>
      </c>
      <c r="G55" s="2531"/>
      <c r="H55" s="2531"/>
      <c r="I55" s="2174"/>
      <c r="J55" s="2174"/>
    </row>
    <row r="56" spans="1:10" ht="20.100000000000001" customHeight="1" x14ac:dyDescent="0.25">
      <c r="A56" s="2532" t="s">
        <v>75</v>
      </c>
      <c r="B56" s="2533"/>
      <c r="C56" s="102" t="s">
        <v>109</v>
      </c>
      <c r="D56" s="225"/>
      <c r="E56" s="226"/>
      <c r="F56" s="2495"/>
      <c r="G56" s="2495"/>
      <c r="H56" s="2495"/>
    </row>
    <row r="57" spans="1:10" ht="20.100000000000001" customHeight="1" thickBot="1" x14ac:dyDescent="0.3">
      <c r="A57" s="2529"/>
      <c r="B57" s="2530"/>
      <c r="C57" s="102" t="s">
        <v>74</v>
      </c>
      <c r="D57" s="227"/>
      <c r="E57" s="226"/>
      <c r="F57" s="2495"/>
      <c r="G57" s="2495"/>
      <c r="H57" s="2495"/>
    </row>
    <row r="58" spans="1:10" ht="20.100000000000001" customHeight="1" x14ac:dyDescent="0.25">
      <c r="A58" s="2532" t="s">
        <v>76</v>
      </c>
      <c r="B58" s="2533"/>
      <c r="C58" s="1003" t="s">
        <v>77</v>
      </c>
      <c r="D58" s="227"/>
      <c r="E58" s="229"/>
      <c r="F58" s="2495"/>
      <c r="G58" s="2495"/>
      <c r="H58" s="2495"/>
    </row>
    <row r="59" spans="1:10" ht="20.100000000000001" customHeight="1" thickBot="1" x14ac:dyDescent="0.3">
      <c r="A59" s="2529"/>
      <c r="B59" s="2530"/>
      <c r="C59" s="1009" t="s">
        <v>78</v>
      </c>
      <c r="D59" s="227"/>
      <c r="E59" s="226"/>
      <c r="F59" s="2795" t="s">
        <v>549</v>
      </c>
      <c r="G59" s="2795"/>
      <c r="H59" s="2795"/>
      <c r="I59" s="2174"/>
      <c r="J59" s="2174"/>
    </row>
    <row r="60" spans="1:10" ht="20.100000000000001" customHeight="1" x14ac:dyDescent="0.25">
      <c r="A60" s="1006" t="s">
        <v>542</v>
      </c>
      <c r="B60" s="1007" t="s">
        <v>21</v>
      </c>
      <c r="C60" s="1003" t="s">
        <v>544</v>
      </c>
      <c r="D60" s="227"/>
      <c r="E60" s="226"/>
      <c r="F60" s="2495"/>
      <c r="G60" s="2495"/>
      <c r="H60" s="2495"/>
    </row>
    <row r="61" spans="1:10" ht="20.100000000000001" customHeight="1" x14ac:dyDescent="0.25">
      <c r="A61" s="1008"/>
      <c r="B61" s="1004" t="s">
        <v>1</v>
      </c>
      <c r="C61" s="1003" t="s">
        <v>543</v>
      </c>
      <c r="D61" s="227"/>
      <c r="E61" s="231"/>
      <c r="F61" s="2526"/>
      <c r="G61" s="2526"/>
      <c r="H61" s="2526"/>
      <c r="I61" s="2173"/>
      <c r="J61" s="2173"/>
    </row>
    <row r="62" spans="1:10" ht="20.100000000000001" customHeight="1" thickBot="1" x14ac:dyDescent="0.3">
      <c r="A62" s="2184"/>
      <c r="B62" s="2175" t="s">
        <v>1</v>
      </c>
      <c r="C62" s="1003" t="s">
        <v>541</v>
      </c>
      <c r="D62" s="1005"/>
      <c r="E62" s="231"/>
      <c r="F62" s="2526"/>
      <c r="G62" s="2526"/>
      <c r="H62" s="2526"/>
      <c r="I62" s="2173"/>
      <c r="J62" s="2173"/>
    </row>
    <row r="63" spans="1:10" ht="20.100000000000001" customHeight="1" x14ac:dyDescent="0.25">
      <c r="A63" s="2532"/>
      <c r="B63" s="2533"/>
      <c r="C63" s="2182"/>
      <c r="D63" s="232"/>
      <c r="E63" s="132"/>
      <c r="F63" s="2794" t="s">
        <v>1047</v>
      </c>
      <c r="G63" s="2794"/>
      <c r="H63" s="2794"/>
      <c r="I63" s="2173"/>
      <c r="J63" s="2173"/>
    </row>
    <row r="64" spans="1:10" ht="20.100000000000001" customHeight="1" x14ac:dyDescent="0.25">
      <c r="A64" s="2489"/>
      <c r="B64" s="2491"/>
      <c r="C64" s="452"/>
      <c r="D64" s="211"/>
      <c r="E64" s="454"/>
      <c r="F64" s="2526"/>
      <c r="G64" s="2526"/>
      <c r="H64" s="2526"/>
      <c r="I64" s="2173"/>
      <c r="J64" s="2173"/>
    </row>
    <row r="65" spans="1:10" ht="20.100000000000001" customHeight="1" x14ac:dyDescent="0.25">
      <c r="A65" s="2489"/>
      <c r="B65" s="2491"/>
      <c r="C65" s="452"/>
      <c r="D65" s="211"/>
      <c r="E65" s="454"/>
      <c r="F65" s="2526"/>
      <c r="G65" s="2526"/>
      <c r="H65" s="2526"/>
      <c r="I65" s="2173"/>
      <c r="J65" s="2173"/>
    </row>
    <row r="66" spans="1:10" ht="20.100000000000001" customHeight="1" x14ac:dyDescent="0.25">
      <c r="A66" s="2489"/>
      <c r="B66" s="2491"/>
      <c r="C66" s="452"/>
      <c r="D66" s="211"/>
      <c r="E66" s="454"/>
      <c r="F66" s="2526"/>
      <c r="G66" s="2526"/>
      <c r="H66" s="2526"/>
      <c r="I66" s="2173"/>
      <c r="J66" s="2173"/>
    </row>
    <row r="67" spans="1:10" ht="20.100000000000001" customHeight="1" thickBot="1" x14ac:dyDescent="0.3">
      <c r="A67" s="2489"/>
      <c r="B67" s="2491"/>
      <c r="C67" s="452"/>
      <c r="D67" s="211"/>
      <c r="E67" s="454"/>
      <c r="F67" s="2526"/>
      <c r="G67" s="2526"/>
      <c r="H67" s="2526"/>
      <c r="I67" s="2173"/>
      <c r="J67" s="2173"/>
    </row>
    <row r="68" spans="1:10" ht="20.100000000000001" customHeight="1" thickBot="1" x14ac:dyDescent="0.3">
      <c r="A68" s="2169" t="s">
        <v>1055</v>
      </c>
      <c r="B68" s="2170"/>
      <c r="C68" s="2165"/>
      <c r="D68" s="33"/>
      <c r="E68" s="2166"/>
      <c r="F68" s="2210"/>
      <c r="G68" s="2193"/>
      <c r="H68" s="2217" t="s">
        <v>1058</v>
      </c>
      <c r="J68" s="162"/>
    </row>
    <row r="69" spans="1:10" ht="15" customHeight="1" thickBot="1" x14ac:dyDescent="0.3">
      <c r="F69" s="2179"/>
      <c r="G69" s="676"/>
      <c r="H69" s="683"/>
      <c r="J69" s="162"/>
    </row>
    <row r="70" spans="1:10" s="2188" customFormat="1" ht="20.100000000000001" customHeight="1" thickBot="1" x14ac:dyDescent="0.3">
      <c r="A70" s="2205" t="s">
        <v>1054</v>
      </c>
      <c r="B70" s="2206"/>
      <c r="C70" s="589"/>
      <c r="D70" s="304"/>
      <c r="E70" s="2204" t="s">
        <v>1052</v>
      </c>
      <c r="F70" s="2627"/>
      <c r="G70" s="2796"/>
      <c r="H70" s="2207" t="s">
        <v>1059</v>
      </c>
      <c r="J70" s="162"/>
    </row>
    <row r="71" spans="1:10" s="2188" customFormat="1" ht="5.0999999999999996" customHeight="1" x14ac:dyDescent="0.25">
      <c r="F71" s="2190"/>
      <c r="G71" s="676"/>
      <c r="H71" s="683"/>
      <c r="J71" s="162"/>
    </row>
    <row r="72" spans="1:10" ht="15" customHeight="1" thickBot="1" x14ac:dyDescent="0.3">
      <c r="A72" s="2183" t="s">
        <v>1046</v>
      </c>
      <c r="D72" s="1806" t="s">
        <v>864</v>
      </c>
      <c r="E72" s="2180"/>
      <c r="I72" s="10"/>
      <c r="J72" s="162"/>
    </row>
    <row r="73" spans="1:10" ht="24.95" customHeight="1" thickBot="1" x14ac:dyDescent="0.3">
      <c r="A73" s="2167" t="s">
        <v>1043</v>
      </c>
      <c r="B73" s="2168"/>
      <c r="C73" s="2168"/>
      <c r="D73" s="2198" t="s">
        <v>17</v>
      </c>
      <c r="E73" s="2776" t="s">
        <v>1050</v>
      </c>
      <c r="F73" s="2793"/>
      <c r="G73" s="2793"/>
      <c r="H73" s="2199"/>
      <c r="I73" s="2200"/>
      <c r="J73" s="2201"/>
    </row>
    <row r="74" spans="1:10" ht="20.100000000000001" customHeight="1" thickBot="1" x14ac:dyDescent="0.3">
      <c r="A74" s="2785" t="s">
        <v>1044</v>
      </c>
      <c r="B74" s="2786"/>
      <c r="C74" s="2787"/>
      <c r="D74" s="2195"/>
      <c r="E74" s="1542"/>
      <c r="F74" s="2187"/>
      <c r="G74" s="2186"/>
      <c r="H74" s="2186"/>
      <c r="J74" s="162"/>
    </row>
    <row r="75" spans="1:10" ht="20.100000000000001" customHeight="1" thickBot="1" x14ac:dyDescent="0.3">
      <c r="A75" s="2788" t="s">
        <v>1045</v>
      </c>
      <c r="B75" s="2789"/>
      <c r="C75" s="2790"/>
      <c r="D75" s="2197"/>
      <c r="E75" s="2196"/>
      <c r="F75" s="2186"/>
      <c r="G75" s="2186"/>
      <c r="H75" s="2186"/>
      <c r="J75" s="162"/>
    </row>
    <row r="76" spans="1:10" ht="20.100000000000001" customHeight="1" thickBot="1" x14ac:dyDescent="0.3">
      <c r="A76" s="2791" t="s">
        <v>46</v>
      </c>
      <c r="B76" s="2792"/>
      <c r="C76" s="2792"/>
      <c r="D76" s="607"/>
      <c r="E76" s="2196"/>
      <c r="F76" s="2186"/>
      <c r="G76" s="2186"/>
      <c r="H76" s="2186"/>
      <c r="J76" s="162"/>
    </row>
    <row r="77" spans="1:10" ht="20.100000000000001" customHeight="1" x14ac:dyDescent="0.25">
      <c r="F77" s="2172"/>
      <c r="G77" s="2172"/>
      <c r="I77" s="10"/>
      <c r="J77" s="162"/>
    </row>
    <row r="104" spans="3:5" x14ac:dyDescent="0.25">
      <c r="C104" s="2173"/>
      <c r="D104" s="2173"/>
      <c r="E104" s="2173"/>
    </row>
    <row r="105" spans="3:5" x14ac:dyDescent="0.25">
      <c r="C105" s="2173"/>
      <c r="D105" s="2173"/>
      <c r="E105" s="2173"/>
    </row>
    <row r="106" spans="3:5" x14ac:dyDescent="0.25">
      <c r="C106" s="2173"/>
      <c r="D106" s="2173"/>
      <c r="E106" s="2173"/>
    </row>
    <row r="107" spans="3:5" x14ac:dyDescent="0.25">
      <c r="C107" s="2173"/>
      <c r="D107" s="2173"/>
      <c r="E107" s="2173"/>
    </row>
    <row r="108" spans="3:5" x14ac:dyDescent="0.25">
      <c r="C108" s="2173"/>
      <c r="D108" s="2173"/>
      <c r="E108" s="2173"/>
    </row>
    <row r="109" spans="3:5" x14ac:dyDescent="0.25">
      <c r="C109" s="2173"/>
      <c r="D109" s="2173"/>
      <c r="E109" s="2173"/>
    </row>
  </sheetData>
  <mergeCells count="80">
    <mergeCell ref="C4:E4"/>
    <mergeCell ref="F6:G6"/>
    <mergeCell ref="F70:G70"/>
    <mergeCell ref="A2:G2"/>
    <mergeCell ref="A21:B21"/>
    <mergeCell ref="A22:B22"/>
    <mergeCell ref="A23:B23"/>
    <mergeCell ref="A9:B9"/>
    <mergeCell ref="A10:B10"/>
    <mergeCell ref="A11:B11"/>
    <mergeCell ref="A12:B12"/>
    <mergeCell ref="A13:B13"/>
    <mergeCell ref="A20:B20"/>
    <mergeCell ref="A24:B24"/>
    <mergeCell ref="A14:B14"/>
    <mergeCell ref="A15:B15"/>
    <mergeCell ref="A16:B16"/>
    <mergeCell ref="A17:B17"/>
    <mergeCell ref="A18:B18"/>
    <mergeCell ref="A19:B19"/>
    <mergeCell ref="I31:J31"/>
    <mergeCell ref="A39:B39"/>
    <mergeCell ref="A40:B40"/>
    <mergeCell ref="A25:B25"/>
    <mergeCell ref="A26:B26"/>
    <mergeCell ref="A47:B47"/>
    <mergeCell ref="A33:C33"/>
    <mergeCell ref="A34:C34"/>
    <mergeCell ref="A35:C35"/>
    <mergeCell ref="A41:B41"/>
    <mergeCell ref="A42:B42"/>
    <mergeCell ref="A43:B43"/>
    <mergeCell ref="A48:B48"/>
    <mergeCell ref="A49:B49"/>
    <mergeCell ref="F49:H49"/>
    <mergeCell ref="A44:B44"/>
    <mergeCell ref="A45:B45"/>
    <mergeCell ref="A46:B46"/>
    <mergeCell ref="F45:H45"/>
    <mergeCell ref="F46:H46"/>
    <mergeCell ref="F44:H44"/>
    <mergeCell ref="F47:H47"/>
    <mergeCell ref="F48:H48"/>
    <mergeCell ref="A56:B56"/>
    <mergeCell ref="A57:B57"/>
    <mergeCell ref="A58:B58"/>
    <mergeCell ref="A50:B50"/>
    <mergeCell ref="F50:H50"/>
    <mergeCell ref="F51:H51"/>
    <mergeCell ref="F52:H52"/>
    <mergeCell ref="F53:H53"/>
    <mergeCell ref="F54:H54"/>
    <mergeCell ref="F55:H55"/>
    <mergeCell ref="F56:H56"/>
    <mergeCell ref="F57:H57"/>
    <mergeCell ref="F58:H58"/>
    <mergeCell ref="A59:B59"/>
    <mergeCell ref="A63:B63"/>
    <mergeCell ref="F60:H60"/>
    <mergeCell ref="F61:H61"/>
    <mergeCell ref="F62:H62"/>
    <mergeCell ref="F59:H59"/>
    <mergeCell ref="F39:H39"/>
    <mergeCell ref="F40:H40"/>
    <mergeCell ref="F41:H41"/>
    <mergeCell ref="F42:H42"/>
    <mergeCell ref="F43:H43"/>
    <mergeCell ref="A74:C74"/>
    <mergeCell ref="A75:C75"/>
    <mergeCell ref="A76:C76"/>
    <mergeCell ref="E73:G73"/>
    <mergeCell ref="F63:H63"/>
    <mergeCell ref="F64:H64"/>
    <mergeCell ref="F65:H65"/>
    <mergeCell ref="F66:H66"/>
    <mergeCell ref="F67:H67"/>
    <mergeCell ref="A66:B66"/>
    <mergeCell ref="A67:B67"/>
    <mergeCell ref="A64:B64"/>
    <mergeCell ref="A65:B65"/>
  </mergeCells>
  <pageMargins left="0.25" right="0.25" top="0.25" bottom="0.25" header="0.25" footer="0.25"/>
  <pageSetup fitToHeight="0" orientation="portrait" r:id="rId1"/>
  <rowBreaks count="1" manualBreakCount="1">
    <brk id="36" max="7" man="1"/>
  </rowBreaks>
  <colBreaks count="2" manualBreakCount="2">
    <brk id="5" max="1048575" man="1"/>
    <brk id="7" max="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8E50-90FB-43EB-AC45-1B9242DA999B}">
  <sheetPr>
    <pageSetUpPr fitToPage="1"/>
  </sheetPr>
  <dimension ref="A1:V313"/>
  <sheetViews>
    <sheetView zoomScaleNormal="100" workbookViewId="0">
      <selection activeCell="E205" sqref="E205"/>
    </sheetView>
  </sheetViews>
  <sheetFormatPr defaultRowHeight="15" x14ac:dyDescent="0.25"/>
  <cols>
    <col min="1" max="5" width="10.7109375" style="2218" customWidth="1"/>
    <col min="6" max="6" width="0.85546875" style="2218" customWidth="1"/>
    <col min="7" max="11" width="10.7109375" style="2218" customWidth="1"/>
    <col min="12" max="12" width="5.7109375" style="2218" customWidth="1"/>
    <col min="13" max="16" width="10.7109375" style="2218" customWidth="1"/>
    <col min="17" max="16384" width="9.140625" style="2218"/>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JANUARY</v>
      </c>
      <c r="D9" s="2588"/>
      <c r="E9" s="2588"/>
      <c r="F9" s="18"/>
      <c r="G9" s="168">
        <v>2020</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44211</v>
      </c>
      <c r="E11" s="173"/>
      <c r="F11" s="173"/>
      <c r="G11" s="492"/>
      <c r="H11" s="492"/>
      <c r="I11" s="2222" t="s">
        <v>203</v>
      </c>
      <c r="J11" s="174">
        <f>K60</f>
        <v>1426.71</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227"/>
      <c r="J13" s="174">
        <f>J11-E12</f>
        <v>1426.71</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9.9</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9.9</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9.9</v>
      </c>
      <c r="E19" s="181"/>
      <c r="F19" s="177"/>
      <c r="G19" s="182"/>
      <c r="H19" s="182"/>
      <c r="I19" s="177"/>
      <c r="J19" s="177"/>
      <c r="K19" s="183"/>
    </row>
    <row r="20" spans="1:11" x14ac:dyDescent="0.25">
      <c r="A20" s="373" t="s">
        <v>155</v>
      </c>
      <c r="B20" s="506"/>
      <c r="C20" s="179"/>
      <c r="D20" s="185">
        <f>I159</f>
        <v>73.779999999999987</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273.86</v>
      </c>
      <c r="E22" s="181"/>
      <c r="F22" s="177"/>
      <c r="G22" s="182"/>
      <c r="H22" s="182"/>
      <c r="I22" s="177"/>
      <c r="J22" s="177"/>
      <c r="K22" s="183"/>
    </row>
    <row r="23" spans="1:11" x14ac:dyDescent="0.25">
      <c r="A23" s="368" t="s">
        <v>156</v>
      </c>
      <c r="B23" s="509"/>
      <c r="C23" s="367"/>
      <c r="D23" s="185">
        <f>D239</f>
        <v>264.3</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621.84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226"/>
      <c r="J27" s="191">
        <f>J13+E17-E25</f>
        <v>814.7700000000001</v>
      </c>
      <c r="K27" s="183"/>
    </row>
    <row r="28" spans="1:11" ht="16.5" thickBot="1" x14ac:dyDescent="0.3">
      <c r="J28" s="201"/>
      <c r="K28" s="183"/>
    </row>
    <row r="29" spans="1:11" ht="16.5" thickBot="1" x14ac:dyDescent="0.3">
      <c r="A29" s="478" t="s">
        <v>252</v>
      </c>
      <c r="B29" s="511"/>
      <c r="C29" s="477"/>
      <c r="D29" s="500"/>
      <c r="E29" s="499">
        <f>D206</f>
        <v>37.89</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232"/>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763.53</v>
      </c>
      <c r="E34" s="411">
        <f>D165</f>
        <v>689.75</v>
      </c>
      <c r="G34" s="613">
        <f>C34-E34</f>
        <v>245.25</v>
      </c>
      <c r="H34" s="614">
        <f>E34/C34</f>
        <v>0.73770053475935826</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162.91</v>
      </c>
      <c r="E36" s="413">
        <f>D213</f>
        <v>125.02</v>
      </c>
      <c r="G36" s="616">
        <f>C36-E36</f>
        <v>124.98</v>
      </c>
      <c r="H36" s="617">
        <f>E36/C36</f>
        <v>0.50007999999999997</v>
      </c>
      <c r="I36" s="612" t="s">
        <v>356</v>
      </c>
      <c r="J36" s="151"/>
    </row>
    <row r="37" spans="1:11" ht="15.75" thickBot="1" x14ac:dyDescent="0.3">
      <c r="A37" s="407" t="s">
        <v>60</v>
      </c>
      <c r="B37" s="516"/>
      <c r="C37" s="408">
        <f>SUM(C34:C36)</f>
        <v>1885</v>
      </c>
      <c r="D37" s="409">
        <f>SUM(D34:D36)</f>
        <v>926.43999999999994</v>
      </c>
      <c r="E37" s="410">
        <f>SUM(E34:E36)</f>
        <v>814.77</v>
      </c>
      <c r="G37" s="43">
        <f>C37-E37</f>
        <v>1070.23</v>
      </c>
      <c r="H37" s="11"/>
      <c r="I37" s="612"/>
    </row>
    <row r="38" spans="1:11" ht="5.0999999999999996" customHeight="1" thickBot="1" x14ac:dyDescent="0.35">
      <c r="A38" s="2246"/>
      <c r="B38" s="2246"/>
      <c r="E38" s="2232"/>
      <c r="G38" s="151"/>
      <c r="H38" s="151"/>
    </row>
    <row r="39" spans="1:11" ht="15.75" thickBot="1" x14ac:dyDescent="0.3">
      <c r="A39" s="421" t="s">
        <v>82</v>
      </c>
      <c r="B39" s="517"/>
      <c r="C39" s="422"/>
      <c r="D39" s="418" t="s">
        <v>126</v>
      </c>
      <c r="E39" s="155" t="s">
        <v>127</v>
      </c>
    </row>
    <row r="40" spans="1:11" x14ac:dyDescent="0.25">
      <c r="A40" s="423" t="s">
        <v>214</v>
      </c>
      <c r="B40" s="518"/>
      <c r="C40" s="424"/>
      <c r="D40" s="419">
        <f>D83</f>
        <v>235.97</v>
      </c>
      <c r="E40" s="61">
        <f>D270</f>
        <v>0</v>
      </c>
      <c r="F40" s="151"/>
    </row>
    <row r="41" spans="1:11" x14ac:dyDescent="0.25">
      <c r="A41" s="425" t="s">
        <v>69</v>
      </c>
      <c r="B41" s="519"/>
      <c r="C41" s="430"/>
      <c r="D41" s="417">
        <f>D84</f>
        <v>264.3</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500.27</v>
      </c>
      <c r="E43" s="33">
        <f>SUM(E40:E42)</f>
        <v>0</v>
      </c>
      <c r="K43" s="183"/>
    </row>
    <row r="44" spans="1:11" ht="15.75" thickBot="1" x14ac:dyDescent="0.3">
      <c r="A44" s="2230"/>
      <c r="B44" s="2230"/>
      <c r="C44" s="10"/>
      <c r="D44" s="10"/>
      <c r="E44" s="11"/>
      <c r="K44" s="183"/>
    </row>
    <row r="45" spans="1:11" ht="16.5" thickBot="1" x14ac:dyDescent="0.3">
      <c r="A45" s="487" t="s">
        <v>131</v>
      </c>
      <c r="B45" s="522"/>
      <c r="C45" s="488"/>
      <c r="D45" s="2247"/>
      <c r="E45" s="2247"/>
      <c r="F45" s="490"/>
      <c r="G45" s="2248"/>
      <c r="H45" s="2248"/>
      <c r="I45" s="362" t="s">
        <v>200</v>
      </c>
      <c r="J45" s="361" t="s">
        <v>199</v>
      </c>
      <c r="K45" s="183"/>
    </row>
    <row r="46" spans="1:11" ht="15.75" thickBot="1" x14ac:dyDescent="0.3">
      <c r="A46" s="197"/>
      <c r="B46" s="197"/>
      <c r="C46" s="177"/>
      <c r="F46" s="177"/>
      <c r="G46" s="196"/>
      <c r="H46" s="196"/>
      <c r="I46" s="198">
        <f>C37+E43</f>
        <v>1885</v>
      </c>
      <c r="J46" s="199">
        <f>E37+E43</f>
        <v>814.77</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227"/>
      <c r="J49" s="191">
        <f>J257</f>
        <v>0</v>
      </c>
      <c r="K49" s="203"/>
    </row>
    <row r="50" spans="1:14" x14ac:dyDescent="0.25">
      <c r="A50" s="51" t="s">
        <v>162</v>
      </c>
      <c r="B50" s="51"/>
      <c r="C50" s="2219"/>
      <c r="D50" s="2232"/>
      <c r="E50" s="11"/>
    </row>
    <row r="54" spans="1:14" ht="18.75" x14ac:dyDescent="0.3">
      <c r="E54" s="380" t="s">
        <v>144</v>
      </c>
      <c r="I54" s="18"/>
      <c r="J54" s="2519" t="s">
        <v>556</v>
      </c>
      <c r="K54" s="2519"/>
    </row>
    <row r="55" spans="1:14" ht="9.9499999999999993" customHeight="1" x14ac:dyDescent="0.25">
      <c r="A55" s="1013"/>
      <c r="B55" s="1013"/>
      <c r="C55" s="1801" t="s">
        <v>854</v>
      </c>
      <c r="D55" s="2232"/>
      <c r="E55" s="2232"/>
      <c r="J55" s="2232"/>
    </row>
    <row r="56" spans="1:14" ht="19.5" thickBot="1" x14ac:dyDescent="0.35">
      <c r="A56" s="164" t="s">
        <v>59</v>
      </c>
      <c r="B56" s="164"/>
      <c r="C56" s="2589" t="s">
        <v>1064</v>
      </c>
      <c r="D56" s="2589"/>
      <c r="E56" s="2589"/>
      <c r="F56" s="18"/>
      <c r="G56" s="168">
        <v>2020</v>
      </c>
      <c r="H56" s="168"/>
      <c r="J56" s="2232"/>
    </row>
    <row r="57" spans="1:14" x14ac:dyDescent="0.25">
      <c r="J57" s="2232"/>
    </row>
    <row r="58" spans="1:14" ht="12" customHeight="1" x14ac:dyDescent="0.25">
      <c r="A58" s="258" t="s">
        <v>64</v>
      </c>
      <c r="B58" s="258"/>
      <c r="C58" s="11"/>
      <c r="D58" s="1802" t="s">
        <v>855</v>
      </c>
      <c r="E58" s="2232"/>
      <c r="J58" s="2232"/>
    </row>
    <row r="59" spans="1:14" ht="8.1" customHeight="1" thickBot="1" x14ac:dyDescent="0.35">
      <c r="A59" s="2246"/>
      <c r="B59" s="2246"/>
      <c r="C59" s="11"/>
      <c r="D59" s="2232"/>
      <c r="E59" s="2232"/>
      <c r="J59" s="2232"/>
    </row>
    <row r="60" spans="1:14" ht="15.75" thickBot="1" x14ac:dyDescent="0.3">
      <c r="A60" s="2220" t="s">
        <v>198</v>
      </c>
      <c r="B60" s="2221"/>
      <c r="C60" s="2226"/>
      <c r="D60" s="359">
        <v>44211</v>
      </c>
      <c r="E60" s="358"/>
      <c r="F60" s="2226"/>
      <c r="G60" s="2226"/>
      <c r="H60" s="2226"/>
      <c r="I60" s="2226"/>
      <c r="J60" s="357" t="s">
        <v>203</v>
      </c>
      <c r="K60" s="356">
        <v>1426.71</v>
      </c>
    </row>
    <row r="61" spans="1:14" ht="9.9499999999999993" customHeight="1" thickBot="1" x14ac:dyDescent="0.3">
      <c r="B61" s="1804" t="s">
        <v>856</v>
      </c>
      <c r="H61" s="1804" t="s">
        <v>857</v>
      </c>
      <c r="K61" s="162"/>
    </row>
    <row r="62" spans="1:14" ht="20.100000000000001" customHeight="1" thickBot="1" x14ac:dyDescent="0.3">
      <c r="A62" s="2228" t="s">
        <v>169</v>
      </c>
      <c r="B62" s="2240"/>
      <c r="C62" s="2240"/>
      <c r="D62" s="73" t="s">
        <v>17</v>
      </c>
      <c r="E62" s="207" t="s">
        <v>99</v>
      </c>
      <c r="G62" s="2584" t="s">
        <v>554</v>
      </c>
      <c r="H62" s="2585"/>
      <c r="I62" s="2585"/>
      <c r="J62" s="2586"/>
      <c r="K62" s="162"/>
    </row>
    <row r="63" spans="1:14" ht="15.75" customHeight="1" thickBot="1" x14ac:dyDescent="0.3">
      <c r="A63" s="2486" t="s">
        <v>842</v>
      </c>
      <c r="B63" s="2487"/>
      <c r="C63" s="2488"/>
      <c r="D63" s="233"/>
      <c r="E63" s="355"/>
      <c r="G63" s="2228" t="s">
        <v>63</v>
      </c>
      <c r="H63" s="2240"/>
      <c r="I63" s="558" t="s">
        <v>17</v>
      </c>
      <c r="J63" s="271" t="s">
        <v>61</v>
      </c>
      <c r="K63" s="162"/>
      <c r="N63" s="2244"/>
    </row>
    <row r="64" spans="1:14" x14ac:dyDescent="0.25">
      <c r="A64" s="2489"/>
      <c r="B64" s="2490"/>
      <c r="C64" s="2491"/>
      <c r="D64" s="211"/>
      <c r="E64" s="354"/>
      <c r="G64" s="2486" t="s">
        <v>1065</v>
      </c>
      <c r="H64" s="2488"/>
      <c r="I64" s="228">
        <v>13.44</v>
      </c>
      <c r="J64" s="231" t="s">
        <v>1066</v>
      </c>
      <c r="K64" s="162"/>
    </row>
    <row r="65" spans="1:11" x14ac:dyDescent="0.25">
      <c r="A65" s="2489"/>
      <c r="B65" s="2490"/>
      <c r="C65" s="2491"/>
      <c r="D65" s="211"/>
      <c r="E65" s="354"/>
      <c r="G65" s="2489" t="s">
        <v>1067</v>
      </c>
      <c r="H65" s="2491"/>
      <c r="I65" s="227">
        <v>11.95</v>
      </c>
      <c r="J65" s="226" t="s">
        <v>1068</v>
      </c>
      <c r="K65" s="162"/>
    </row>
    <row r="66" spans="1:11" x14ac:dyDescent="0.25">
      <c r="A66" s="2489"/>
      <c r="B66" s="2490"/>
      <c r="C66" s="2491"/>
      <c r="D66" s="211"/>
      <c r="E66" s="354"/>
      <c r="G66" s="2489" t="s">
        <v>1069</v>
      </c>
      <c r="H66" s="2491"/>
      <c r="I66" s="227">
        <v>15.89</v>
      </c>
      <c r="J66" s="226" t="s">
        <v>838</v>
      </c>
      <c r="K66" s="162"/>
    </row>
    <row r="67" spans="1:11" x14ac:dyDescent="0.25">
      <c r="A67" s="2489"/>
      <c r="B67" s="2490"/>
      <c r="C67" s="2491"/>
      <c r="D67" s="211"/>
      <c r="E67" s="354"/>
      <c r="G67" s="2489" t="s">
        <v>946</v>
      </c>
      <c r="H67" s="2491"/>
      <c r="I67" s="227">
        <v>15.9</v>
      </c>
      <c r="J67" s="226" t="s">
        <v>840</v>
      </c>
      <c r="K67" s="162"/>
    </row>
    <row r="68" spans="1:11" x14ac:dyDescent="0.25">
      <c r="A68" s="2489"/>
      <c r="B68" s="2490"/>
      <c r="C68" s="2491"/>
      <c r="D68" s="211"/>
      <c r="E68" s="354"/>
      <c r="G68" s="2489" t="s">
        <v>774</v>
      </c>
      <c r="H68" s="2491"/>
      <c r="I68" s="227">
        <v>26.5</v>
      </c>
      <c r="J68" s="226" t="s">
        <v>831</v>
      </c>
      <c r="K68" s="162"/>
    </row>
    <row r="69" spans="1:11" x14ac:dyDescent="0.25">
      <c r="A69" s="2489"/>
      <c r="B69" s="2490"/>
      <c r="C69" s="2491"/>
      <c r="D69" s="211"/>
      <c r="E69" s="354"/>
      <c r="G69" s="2489" t="s">
        <v>1070</v>
      </c>
      <c r="H69" s="2491"/>
      <c r="I69" s="227">
        <v>516.28</v>
      </c>
      <c r="J69" s="226" t="s">
        <v>1071</v>
      </c>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225" t="s">
        <v>196</v>
      </c>
      <c r="B75" s="2226"/>
      <c r="C75" s="2226"/>
      <c r="D75" s="2226"/>
      <c r="E75" s="351"/>
      <c r="F75" s="2226"/>
      <c r="G75" s="2226"/>
      <c r="H75" s="2226"/>
      <c r="I75" s="2226"/>
      <c r="J75" s="2227"/>
      <c r="K75" s="33">
        <f>K60-D73</f>
        <v>1426.71</v>
      </c>
    </row>
    <row r="76" spans="1:11" ht="8.1" customHeight="1" x14ac:dyDescent="0.25">
      <c r="E76" s="2232"/>
      <c r="K76" s="162"/>
    </row>
    <row r="77" spans="1:11" ht="12" customHeight="1" x14ac:dyDescent="0.25">
      <c r="A77" s="258" t="s">
        <v>763</v>
      </c>
      <c r="E77" s="2232"/>
      <c r="K77" s="162"/>
    </row>
    <row r="78" spans="1:11" ht="9.9499999999999993" customHeight="1" thickBot="1" x14ac:dyDescent="0.3">
      <c r="D78" s="1806" t="s">
        <v>858</v>
      </c>
      <c r="E78" s="2232"/>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763.53</v>
      </c>
      <c r="E80" s="561">
        <f>C80-D80</f>
        <v>171.47000000000003</v>
      </c>
      <c r="F80" s="2232"/>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162.91</v>
      </c>
      <c r="E82" s="469">
        <f>C82-D82</f>
        <v>87.09</v>
      </c>
      <c r="G82" s="2495"/>
      <c r="H82" s="2495"/>
      <c r="I82" s="2495"/>
      <c r="J82" s="2495"/>
      <c r="K82" s="2495"/>
    </row>
    <row r="83" spans="1:11" ht="15" customHeight="1" x14ac:dyDescent="0.25">
      <c r="A83" s="2578" t="s">
        <v>211</v>
      </c>
      <c r="B83" s="2579"/>
      <c r="C83" s="414">
        <f>D83</f>
        <v>235.97</v>
      </c>
      <c r="D83" s="415">
        <v>235.97</v>
      </c>
      <c r="E83" s="59" t="s">
        <v>229</v>
      </c>
      <c r="G83" s="2495"/>
      <c r="H83" s="2495"/>
      <c r="I83" s="2495"/>
      <c r="J83" s="2495"/>
      <c r="K83" s="2495"/>
    </row>
    <row r="84" spans="1:11" ht="15" customHeight="1" x14ac:dyDescent="0.25">
      <c r="A84" s="2565" t="s">
        <v>122</v>
      </c>
      <c r="B84" s="2566"/>
      <c r="C84" s="414">
        <f>D84</f>
        <v>264.3</v>
      </c>
      <c r="D84" s="415">
        <v>264.3</v>
      </c>
      <c r="E84" s="59" t="s">
        <v>229</v>
      </c>
      <c r="F84" s="2232"/>
      <c r="G84" s="2495"/>
      <c r="H84" s="2495"/>
      <c r="I84" s="2495"/>
      <c r="J84" s="2495"/>
      <c r="K84" s="2495"/>
    </row>
    <row r="85" spans="1:11" ht="15" customHeight="1" thickBot="1" x14ac:dyDescent="0.3">
      <c r="A85" s="2567" t="s">
        <v>149</v>
      </c>
      <c r="B85" s="2568"/>
      <c r="C85" s="414">
        <f>D85</f>
        <v>0</v>
      </c>
      <c r="D85" s="416">
        <v>0</v>
      </c>
      <c r="E85" s="59" t="s">
        <v>229</v>
      </c>
      <c r="F85" s="2232"/>
      <c r="G85" s="2495"/>
      <c r="H85" s="2495"/>
      <c r="I85" s="2495"/>
      <c r="J85" s="2495"/>
      <c r="K85" s="2495"/>
    </row>
    <row r="86" spans="1:11" ht="15" customHeight="1" thickBot="1" x14ac:dyDescent="0.3">
      <c r="A86" s="2569" t="s">
        <v>228</v>
      </c>
      <c r="B86" s="2570"/>
      <c r="C86" s="156">
        <f>C80+C81+C82+C83+C84+C85</f>
        <v>2385.27</v>
      </c>
      <c r="D86" s="33">
        <f>SUM(D80:D85)</f>
        <v>1426.7099999999998</v>
      </c>
      <c r="E86" s="11"/>
      <c r="G86" s="2571"/>
      <c r="H86" s="2571"/>
      <c r="I86" s="2571"/>
      <c r="J86" s="2571"/>
      <c r="K86" s="2571"/>
    </row>
    <row r="87" spans="1:11" ht="9.9499999999999993" customHeight="1" thickBot="1" x14ac:dyDescent="0.3">
      <c r="E87" s="2232"/>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232"/>
      <c r="K89" s="162"/>
    </row>
    <row r="90" spans="1:11" ht="12" customHeight="1" x14ac:dyDescent="0.25">
      <c r="A90" s="258" t="s">
        <v>65</v>
      </c>
      <c r="B90" s="258"/>
      <c r="C90" s="160"/>
      <c r="D90" s="1808" t="s">
        <v>860</v>
      </c>
      <c r="E90" s="2232"/>
      <c r="K90" s="162"/>
    </row>
    <row r="91" spans="1:11" ht="5.0999999999999996" customHeight="1" thickBot="1" x14ac:dyDescent="0.35">
      <c r="A91" s="2246"/>
      <c r="B91" s="2246"/>
      <c r="C91" s="24"/>
      <c r="D91" s="2232"/>
      <c r="E91" s="2232"/>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v>9.9</v>
      </c>
      <c r="D96" s="211"/>
      <c r="E96" s="34">
        <f t="shared" si="0"/>
        <v>9.9</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240"/>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9.9</v>
      </c>
      <c r="D108" s="960">
        <f>SUM(D93:D107)</f>
        <v>0</v>
      </c>
      <c r="E108" s="960">
        <f>SUM(E93:E107)</f>
        <v>9.9</v>
      </c>
    </row>
    <row r="109" spans="1:11" ht="8.1" customHeight="1" thickBot="1" x14ac:dyDescent="0.3">
      <c r="K109" s="162"/>
    </row>
    <row r="110" spans="1:11" ht="15.75" thickBot="1" x14ac:dyDescent="0.3">
      <c r="A110" s="346" t="s">
        <v>91</v>
      </c>
      <c r="B110" s="527"/>
      <c r="C110" s="344">
        <f>C108</f>
        <v>9.9</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9.9</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9.9</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232"/>
      <c r="G117" s="161"/>
      <c r="H117" s="161"/>
      <c r="K117" s="162"/>
    </row>
    <row r="118" spans="1:21" ht="15.75" thickBot="1" x14ac:dyDescent="0.3">
      <c r="C118" s="11"/>
      <c r="D118" s="11"/>
      <c r="E118" s="2232"/>
      <c r="K118" s="162" t="s">
        <v>143</v>
      </c>
    </row>
    <row r="119" spans="1:21" ht="18" customHeight="1" thickBot="1" x14ac:dyDescent="0.3">
      <c r="A119" s="2546" t="s">
        <v>191</v>
      </c>
      <c r="B119" s="2547"/>
      <c r="C119" s="2547"/>
      <c r="D119" s="2547"/>
      <c r="E119" s="2547"/>
      <c r="F119" s="2547"/>
      <c r="G119" s="2547"/>
      <c r="H119" s="2547"/>
      <c r="I119" s="2547"/>
      <c r="J119" s="2548"/>
      <c r="K119" s="222">
        <f>K114</f>
        <v>9.9</v>
      </c>
    </row>
    <row r="120" spans="1:21" ht="8.1" customHeight="1" x14ac:dyDescent="0.25">
      <c r="D120" s="10"/>
      <c r="E120" s="2232"/>
      <c r="I120" s="86"/>
      <c r="K120" s="162"/>
    </row>
    <row r="121" spans="1:21" ht="15" customHeight="1" x14ac:dyDescent="0.25">
      <c r="A121" s="258" t="s">
        <v>265</v>
      </c>
      <c r="B121" s="258"/>
      <c r="D121" s="10"/>
      <c r="E121" s="2232"/>
      <c r="I121" s="86"/>
      <c r="K121" s="162"/>
    </row>
    <row r="122" spans="1:21" ht="15" customHeight="1" x14ac:dyDescent="0.25">
      <c r="A122" s="258"/>
      <c r="B122" s="258"/>
      <c r="D122" s="10"/>
      <c r="E122" s="2232"/>
      <c r="I122" s="86"/>
      <c r="K122" s="162"/>
    </row>
    <row r="123" spans="1:21" ht="15" customHeight="1" x14ac:dyDescent="0.25">
      <c r="A123" s="448" t="s">
        <v>650</v>
      </c>
      <c r="B123" s="448"/>
      <c r="D123" s="10"/>
      <c r="E123" s="2232"/>
      <c r="I123" s="86"/>
      <c r="K123" s="162"/>
    </row>
    <row r="124" spans="1:21" ht="9.9499999999999993" customHeight="1" thickBot="1" x14ac:dyDescent="0.3">
      <c r="D124" s="1809" t="s">
        <v>863</v>
      </c>
      <c r="K124" s="162"/>
    </row>
    <row r="125" spans="1:21" ht="15" customHeight="1" thickBot="1" x14ac:dyDescent="0.3">
      <c r="A125" s="2506" t="s">
        <v>19</v>
      </c>
      <c r="B125" s="2508"/>
      <c r="C125" s="2229" t="s">
        <v>106</v>
      </c>
      <c r="D125" s="73"/>
      <c r="E125" s="73" t="s">
        <v>81</v>
      </c>
      <c r="G125" s="2495" t="s">
        <v>300</v>
      </c>
      <c r="H125" s="2495"/>
      <c r="I125" s="2495"/>
      <c r="J125" s="2495"/>
      <c r="K125" s="2495"/>
    </row>
    <row r="126" spans="1:21" ht="15" customHeight="1" x14ac:dyDescent="0.25">
      <c r="A126" s="2510" t="s">
        <v>110</v>
      </c>
      <c r="B126" s="2512"/>
      <c r="C126" s="125" t="s">
        <v>21</v>
      </c>
      <c r="D126" s="223"/>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1073</v>
      </c>
      <c r="G136" s="2531" t="s">
        <v>540</v>
      </c>
      <c r="H136" s="2531"/>
      <c r="I136" s="2531"/>
      <c r="J136" s="2531"/>
      <c r="K136" s="2531"/>
    </row>
    <row r="137" spans="1:11" ht="15" customHeight="1" x14ac:dyDescent="0.25">
      <c r="A137" s="1011" t="s">
        <v>552</v>
      </c>
      <c r="B137" s="1012" t="s">
        <v>553</v>
      </c>
      <c r="C137" s="1010" t="s">
        <v>29</v>
      </c>
      <c r="D137" s="227">
        <v>11.95</v>
      </c>
      <c r="E137" s="229" t="s">
        <v>871</v>
      </c>
      <c r="G137" s="2531" t="s">
        <v>540</v>
      </c>
      <c r="H137" s="2531"/>
      <c r="I137" s="2531"/>
      <c r="J137" s="2531"/>
      <c r="K137" s="2531"/>
    </row>
    <row r="138" spans="1:11" ht="15" customHeight="1" x14ac:dyDescent="0.25">
      <c r="A138" s="1002"/>
      <c r="B138" s="80" t="s">
        <v>224</v>
      </c>
      <c r="C138" s="80" t="s">
        <v>550</v>
      </c>
      <c r="D138" s="227">
        <v>15.9</v>
      </c>
      <c r="E138" s="229" t="s">
        <v>874</v>
      </c>
      <c r="G138" s="2531" t="s">
        <v>540</v>
      </c>
      <c r="H138" s="2531"/>
      <c r="I138" s="2531"/>
      <c r="J138" s="2531"/>
      <c r="K138" s="2531"/>
    </row>
    <row r="139" spans="1:11" ht="15" customHeight="1" x14ac:dyDescent="0.25">
      <c r="A139" s="1002"/>
      <c r="B139" s="80" t="s">
        <v>224</v>
      </c>
      <c r="C139" s="102" t="s">
        <v>373</v>
      </c>
      <c r="D139" s="227">
        <v>26.5</v>
      </c>
      <c r="E139" s="229" t="s">
        <v>874</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245"/>
      <c r="B148" s="2231" t="s">
        <v>1</v>
      </c>
      <c r="C148" s="1003" t="s">
        <v>541</v>
      </c>
      <c r="D148" s="1005"/>
      <c r="E148" s="231"/>
      <c r="G148" s="2526"/>
      <c r="H148" s="2526"/>
      <c r="I148" s="2526"/>
      <c r="J148" s="2526"/>
      <c r="K148" s="2526"/>
    </row>
    <row r="149" spans="1:14" ht="15" customHeight="1" x14ac:dyDescent="0.25">
      <c r="A149" s="2532" t="s">
        <v>119</v>
      </c>
      <c r="B149" s="2533"/>
      <c r="C149" s="2243"/>
      <c r="D149" s="232"/>
      <c r="E149" s="132"/>
      <c r="G149" s="2526"/>
      <c r="H149" s="2526"/>
      <c r="I149" s="2526"/>
      <c r="J149" s="2526"/>
      <c r="K149" s="2526"/>
    </row>
    <row r="150" spans="1:14" ht="15" customHeight="1" x14ac:dyDescent="0.25">
      <c r="A150" s="2527"/>
      <c r="B150" s="2528"/>
      <c r="C150" s="451" t="s">
        <v>1072</v>
      </c>
      <c r="D150" s="211">
        <v>15.89</v>
      </c>
      <c r="E150" s="453" t="s">
        <v>874</v>
      </c>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238" t="s">
        <v>120</v>
      </c>
      <c r="B158" s="2239"/>
      <c r="C158" s="2234"/>
      <c r="D158" s="33">
        <f>SUM(D126:D157)</f>
        <v>83.679999999999993</v>
      </c>
      <c r="E158" s="2235"/>
      <c r="G158" s="2193" t="s">
        <v>281</v>
      </c>
      <c r="H158" s="593" t="s">
        <v>277</v>
      </c>
      <c r="I158" s="593" t="s">
        <v>278</v>
      </c>
      <c r="K158" s="162"/>
      <c r="L158" s="10"/>
    </row>
    <row r="159" spans="1:14" ht="15" customHeight="1" thickBot="1" x14ac:dyDescent="0.3">
      <c r="G159" s="2223"/>
      <c r="H159" s="606">
        <v>9.9</v>
      </c>
      <c r="I159" s="592">
        <f>D158-H159</f>
        <v>73.779999999999987</v>
      </c>
      <c r="K159" s="162"/>
      <c r="M159" s="33">
        <f>(K119-H159)</f>
        <v>0</v>
      </c>
      <c r="N159" s="325" t="s">
        <v>276</v>
      </c>
    </row>
    <row r="160" spans="1:14" ht="15" customHeight="1" thickBot="1" x14ac:dyDescent="0.3">
      <c r="A160" s="2241" t="s">
        <v>246</v>
      </c>
      <c r="B160" s="2241"/>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763.53</v>
      </c>
      <c r="E162" s="457">
        <f>C162-D162</f>
        <v>171.47000000000003</v>
      </c>
      <c r="G162" s="2224" t="s">
        <v>242</v>
      </c>
      <c r="H162" s="2224"/>
      <c r="J162" s="10"/>
      <c r="K162" s="162"/>
    </row>
    <row r="163" spans="1:16" ht="15" customHeight="1" thickBot="1" x14ac:dyDescent="0.3">
      <c r="A163" s="2218" t="s">
        <v>279</v>
      </c>
      <c r="D163" s="33">
        <f>D162-I159</f>
        <v>689.75</v>
      </c>
      <c r="E163" s="33">
        <f>C162-D163</f>
        <v>245.25</v>
      </c>
      <c r="G163" s="2223" t="s">
        <v>287</v>
      </c>
      <c r="K163" s="162"/>
      <c r="M163" s="2224" t="s">
        <v>741</v>
      </c>
    </row>
    <row r="164" spans="1:16" ht="15" customHeight="1" thickBot="1" x14ac:dyDescent="0.3">
      <c r="A164" s="596" t="s">
        <v>280</v>
      </c>
      <c r="B164" s="2251"/>
      <c r="C164" s="484"/>
      <c r="D164" s="431">
        <f>N164</f>
        <v>0</v>
      </c>
      <c r="E164" s="483" t="s">
        <v>239</v>
      </c>
      <c r="G164" s="2242" t="s">
        <v>738</v>
      </c>
      <c r="H164" s="2509" t="s">
        <v>282</v>
      </c>
      <c r="I164" s="2509"/>
      <c r="J164" s="2223"/>
      <c r="M164" s="2242" t="s">
        <v>738</v>
      </c>
      <c r="N164" s="607">
        <v>0</v>
      </c>
    </row>
    <row r="165" spans="1:16" ht="15" customHeight="1" thickBot="1" x14ac:dyDescent="0.3">
      <c r="A165" s="461" t="s">
        <v>247</v>
      </c>
      <c r="B165" s="461"/>
      <c r="C165" s="460">
        <f>C162</f>
        <v>935</v>
      </c>
      <c r="D165" s="456">
        <f>D163+D164</f>
        <v>689.75</v>
      </c>
      <c r="E165" s="457">
        <f>+C162-D165</f>
        <v>245.25</v>
      </c>
      <c r="G165" s="2223" t="s">
        <v>704</v>
      </c>
      <c r="H165" s="2223"/>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226"/>
      <c r="F170" s="2226"/>
      <c r="G170" s="2226"/>
      <c r="H170" s="2226"/>
      <c r="I170" s="2226"/>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249"/>
      <c r="C176" s="2226"/>
      <c r="D176" s="2226"/>
      <c r="E176" s="2226"/>
      <c r="F176" s="2226"/>
      <c r="G176" s="2226"/>
      <c r="H176" s="2226"/>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241" t="s">
        <v>651</v>
      </c>
      <c r="D179" s="1806" t="s">
        <v>864</v>
      </c>
      <c r="J179" s="10"/>
      <c r="K179" s="162"/>
    </row>
    <row r="180" spans="1:16" ht="15" customHeight="1" thickBot="1" x14ac:dyDescent="0.3">
      <c r="A180" s="2233" t="s">
        <v>88</v>
      </c>
      <c r="B180" s="2234"/>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233" t="s">
        <v>89</v>
      </c>
      <c r="B187" s="2234"/>
      <c r="C187" s="2234"/>
      <c r="D187" s="33">
        <f>SUM(D181:D186)</f>
        <v>0</v>
      </c>
      <c r="E187" s="2235"/>
      <c r="G187" s="2193" t="s">
        <v>281</v>
      </c>
      <c r="H187" s="593" t="s">
        <v>277</v>
      </c>
      <c r="I187" s="593" t="s">
        <v>278</v>
      </c>
      <c r="K187" s="162"/>
      <c r="L187" s="10"/>
    </row>
    <row r="188" spans="1:16" ht="15" customHeight="1" thickBot="1" x14ac:dyDescent="0.3">
      <c r="G188" s="2223"/>
      <c r="H188" s="606">
        <v>0</v>
      </c>
      <c r="I188" s="592">
        <f>D187-H188</f>
        <v>0</v>
      </c>
      <c r="K188" s="162"/>
      <c r="M188" s="33">
        <f>(J176-H188)</f>
        <v>0</v>
      </c>
      <c r="N188" s="325" t="s">
        <v>276</v>
      </c>
    </row>
    <row r="189" spans="1:16" ht="15" customHeight="1" thickBot="1" x14ac:dyDescent="0.3">
      <c r="A189" s="2241" t="s">
        <v>285</v>
      </c>
      <c r="B189" s="2241"/>
      <c r="J189" s="10"/>
      <c r="K189" s="162"/>
    </row>
    <row r="190" spans="1:16" ht="15" customHeight="1" thickBot="1" x14ac:dyDescent="0.3">
      <c r="A190" s="462" t="s">
        <v>123</v>
      </c>
      <c r="B190" s="462"/>
      <c r="C190" s="463" t="s">
        <v>245</v>
      </c>
      <c r="D190" s="463" t="s">
        <v>47</v>
      </c>
      <c r="E190" s="463" t="s">
        <v>243</v>
      </c>
      <c r="H190" s="51"/>
      <c r="I190" s="10"/>
      <c r="J190" s="2223"/>
      <c r="K190" s="162"/>
      <c r="P190" s="2242" t="s">
        <v>83</v>
      </c>
    </row>
    <row r="191" spans="1:16" ht="15" customHeight="1" thickBot="1" x14ac:dyDescent="0.3">
      <c r="A191" s="464" t="s">
        <v>248</v>
      </c>
      <c r="B191" s="539"/>
      <c r="C191" s="465">
        <f>C81</f>
        <v>700</v>
      </c>
      <c r="D191" s="469">
        <f>D81</f>
        <v>0</v>
      </c>
      <c r="E191" s="308">
        <f>C191-D191</f>
        <v>700</v>
      </c>
      <c r="G191" s="2224" t="s">
        <v>257</v>
      </c>
      <c r="H191" s="2224"/>
      <c r="J191" s="10"/>
      <c r="K191" s="162"/>
    </row>
    <row r="192" spans="1:16" ht="15" customHeight="1" thickBot="1" x14ac:dyDescent="0.3">
      <c r="A192" s="586" t="s">
        <v>274</v>
      </c>
      <c r="B192" s="587"/>
      <c r="C192" s="588"/>
      <c r="D192" s="33">
        <f>D191-I188</f>
        <v>0</v>
      </c>
      <c r="E192" s="33">
        <f>E191+I188</f>
        <v>700</v>
      </c>
      <c r="G192" s="2223" t="s">
        <v>287</v>
      </c>
      <c r="M192" s="2224" t="s">
        <v>737</v>
      </c>
    </row>
    <row r="193" spans="1:14" ht="15" customHeight="1" thickBot="1" x14ac:dyDescent="0.3">
      <c r="A193" s="596" t="s">
        <v>280</v>
      </c>
      <c r="B193" s="2250"/>
      <c r="C193" s="589"/>
      <c r="D193" s="431">
        <f>N193</f>
        <v>0</v>
      </c>
      <c r="E193" s="450" t="s">
        <v>256</v>
      </c>
      <c r="G193" s="2242" t="s">
        <v>738</v>
      </c>
      <c r="H193" s="2509" t="s">
        <v>282</v>
      </c>
      <c r="I193" s="2509"/>
      <c r="J193" s="2223"/>
      <c r="K193" s="162"/>
      <c r="L193" s="10"/>
      <c r="M193" s="2242" t="s">
        <v>736</v>
      </c>
      <c r="N193" s="607">
        <v>0</v>
      </c>
    </row>
    <row r="194" spans="1:14" ht="15" customHeight="1" thickBot="1" x14ac:dyDescent="0.3">
      <c r="A194" s="467" t="s">
        <v>231</v>
      </c>
      <c r="B194" s="467"/>
      <c r="C194" s="466">
        <f>C191</f>
        <v>700</v>
      </c>
      <c r="D194" s="466">
        <f>D192+D193</f>
        <v>0</v>
      </c>
      <c r="E194" s="466">
        <f>C194-D194</f>
        <v>700</v>
      </c>
      <c r="G194" s="2223" t="s">
        <v>703</v>
      </c>
      <c r="H194" s="2224"/>
      <c r="J194" s="2223"/>
    </row>
    <row r="195" spans="1:14" ht="15" customHeight="1" x14ac:dyDescent="0.25"/>
    <row r="196" spans="1:14" ht="15" customHeight="1" thickBot="1" x14ac:dyDescent="0.3">
      <c r="G196" s="2224"/>
      <c r="H196" s="2224"/>
      <c r="J196" s="10"/>
      <c r="K196" s="162"/>
    </row>
    <row r="197" spans="1:14" ht="15" customHeight="1" thickBot="1" x14ac:dyDescent="0.3">
      <c r="A197" s="324" t="s">
        <v>92</v>
      </c>
      <c r="B197" s="329"/>
      <c r="C197" s="2226"/>
      <c r="D197" s="2226"/>
      <c r="E197" s="2226"/>
      <c r="F197" s="2226"/>
      <c r="G197" s="2226"/>
      <c r="H197" s="2226"/>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224"/>
      <c r="C201" s="2224"/>
      <c r="D201" s="1805" t="s">
        <v>864</v>
      </c>
      <c r="K201" s="162"/>
    </row>
    <row r="202" spans="1:14" ht="15" customHeight="1" thickBot="1" x14ac:dyDescent="0.3">
      <c r="A202" s="136" t="s">
        <v>111</v>
      </c>
      <c r="B202" s="540"/>
      <c r="C202" s="2234"/>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v>37.89</v>
      </c>
      <c r="G205" s="2224"/>
      <c r="H205" s="2224"/>
      <c r="J205" s="10"/>
      <c r="N205" s="162"/>
    </row>
    <row r="206" spans="1:14" ht="15" customHeight="1" thickBot="1" x14ac:dyDescent="0.3">
      <c r="A206" s="2238" t="s">
        <v>121</v>
      </c>
      <c r="B206" s="2239"/>
      <c r="C206" s="2234"/>
      <c r="D206" s="33">
        <f>SUM(D203:D205)</f>
        <v>37.89</v>
      </c>
      <c r="E206" s="2223" t="s">
        <v>293</v>
      </c>
    </row>
    <row r="207" spans="1:14" ht="15" customHeight="1" x14ac:dyDescent="0.25">
      <c r="K207" s="162"/>
    </row>
    <row r="208" spans="1:14" ht="15" customHeight="1" thickBot="1" x14ac:dyDescent="0.3">
      <c r="A208" s="2241" t="s">
        <v>289</v>
      </c>
      <c r="B208" s="2241"/>
      <c r="K208" s="162"/>
    </row>
    <row r="209" spans="1:16" ht="15" customHeight="1" thickBot="1" x14ac:dyDescent="0.3">
      <c r="A209" s="1132" t="s">
        <v>114</v>
      </c>
      <c r="B209" s="1132"/>
      <c r="C209" s="472" t="s">
        <v>245</v>
      </c>
      <c r="D209" s="472" t="s">
        <v>47</v>
      </c>
      <c r="E209" s="472" t="s">
        <v>243</v>
      </c>
      <c r="K209" s="162"/>
      <c r="P209" s="2242" t="s">
        <v>83</v>
      </c>
    </row>
    <row r="210" spans="1:16" ht="15" customHeight="1" thickBot="1" x14ac:dyDescent="0.3">
      <c r="A210" s="1132" t="s">
        <v>248</v>
      </c>
      <c r="B210" s="1132"/>
      <c r="C210" s="432">
        <f>C82</f>
        <v>250</v>
      </c>
      <c r="D210" s="432">
        <f>D82</f>
        <v>162.91</v>
      </c>
      <c r="E210" s="432">
        <f>C210-D210</f>
        <v>87.09</v>
      </c>
      <c r="G210" s="2224" t="s">
        <v>257</v>
      </c>
      <c r="H210" s="2224"/>
      <c r="K210" s="162"/>
    </row>
    <row r="211" spans="1:16" ht="15" customHeight="1" thickBot="1" x14ac:dyDescent="0.3">
      <c r="A211" s="486" t="s">
        <v>273</v>
      </c>
      <c r="B211" s="544"/>
      <c r="C211" s="479"/>
      <c r="D211" s="432">
        <f>D210-D206</f>
        <v>125.02</v>
      </c>
      <c r="E211" s="432">
        <f>E210+D206</f>
        <v>124.98</v>
      </c>
      <c r="G211" s="2223" t="s">
        <v>290</v>
      </c>
      <c r="M211" s="2224" t="s">
        <v>739</v>
      </c>
    </row>
    <row r="212" spans="1:16" ht="15" customHeight="1" thickBot="1" x14ac:dyDescent="0.3">
      <c r="A212" s="596" t="s">
        <v>280</v>
      </c>
      <c r="B212" s="2251"/>
      <c r="C212" s="2227"/>
      <c r="D212" s="431">
        <f>N212</f>
        <v>0</v>
      </c>
      <c r="E212" s="450" t="s">
        <v>256</v>
      </c>
      <c r="G212" s="2242" t="s">
        <v>738</v>
      </c>
      <c r="H212" s="2509" t="s">
        <v>282</v>
      </c>
      <c r="I212" s="2509"/>
      <c r="J212" s="2223"/>
      <c r="K212" s="162"/>
      <c r="M212" s="2218" t="s">
        <v>738</v>
      </c>
      <c r="N212" s="607"/>
    </row>
    <row r="213" spans="1:16" ht="15" customHeight="1" thickBot="1" x14ac:dyDescent="0.3">
      <c r="A213" s="473" t="s">
        <v>250</v>
      </c>
      <c r="B213" s="545"/>
      <c r="C213" s="432">
        <f>C210</f>
        <v>250</v>
      </c>
      <c r="D213" s="432">
        <f>D211+D212</f>
        <v>125.02</v>
      </c>
      <c r="E213" s="432">
        <f>C213-D213</f>
        <v>124.98</v>
      </c>
      <c r="G213" s="2224" t="s">
        <v>292</v>
      </c>
      <c r="H213" s="2224"/>
    </row>
    <row r="214" spans="1:16" ht="15" customHeight="1" x14ac:dyDescent="0.25"/>
    <row r="215" spans="1:16" ht="15" customHeight="1" thickBot="1" x14ac:dyDescent="0.3">
      <c r="G215" s="2224"/>
      <c r="H215" s="2224"/>
      <c r="J215" s="10"/>
      <c r="K215" s="162"/>
    </row>
    <row r="216" spans="1:16" ht="15" customHeight="1" thickBot="1" x14ac:dyDescent="0.3">
      <c r="A216" s="324" t="s">
        <v>251</v>
      </c>
      <c r="B216" s="329"/>
      <c r="C216" s="2226"/>
      <c r="D216" s="2226"/>
      <c r="E216" s="2226"/>
      <c r="F216" s="2226"/>
      <c r="G216" s="2226"/>
      <c r="H216" s="2226"/>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226"/>
      <c r="D222" s="2226"/>
      <c r="E222" s="2226"/>
      <c r="F222" s="2226"/>
      <c r="G222" s="2226"/>
      <c r="H222" s="2226"/>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241" t="s">
        <v>264</v>
      </c>
      <c r="B226" s="2241"/>
      <c r="D226" s="10"/>
    </row>
    <row r="227" spans="1:14" ht="15" customHeight="1" thickBot="1" x14ac:dyDescent="0.3">
      <c r="A227" s="2236" t="s">
        <v>234</v>
      </c>
      <c r="B227" s="2237"/>
      <c r="C227" s="2237"/>
      <c r="D227" s="437">
        <f>D84</f>
        <v>264.3</v>
      </c>
      <c r="E227" s="2224" t="s">
        <v>254</v>
      </c>
    </row>
    <row r="228" spans="1:14" ht="15" customHeight="1" thickBot="1" x14ac:dyDescent="0.3">
      <c r="A228" s="2233" t="s">
        <v>142</v>
      </c>
      <c r="B228" s="2234"/>
      <c r="C228" s="2234"/>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223" t="s">
        <v>740</v>
      </c>
      <c r="J233" s="10"/>
      <c r="M233" s="33">
        <f>J222-D233</f>
        <v>0</v>
      </c>
      <c r="N233" s="2218" t="s">
        <v>276</v>
      </c>
    </row>
    <row r="234" spans="1:14" ht="15" customHeight="1" thickBot="1" x14ac:dyDescent="0.3">
      <c r="A234" s="2506" t="s">
        <v>93</v>
      </c>
      <c r="B234" s="2507"/>
      <c r="C234" s="2508"/>
      <c r="D234" s="73"/>
      <c r="E234" s="73" t="s">
        <v>81</v>
      </c>
      <c r="G234" s="1803" t="s">
        <v>867</v>
      </c>
      <c r="H234" s="2224"/>
      <c r="I234" s="10"/>
      <c r="J234" s="10"/>
    </row>
    <row r="235" spans="1:14" ht="15" customHeight="1" x14ac:dyDescent="0.25">
      <c r="A235" s="2486" t="s">
        <v>1074</v>
      </c>
      <c r="B235" s="2487"/>
      <c r="C235" s="2488"/>
      <c r="D235" s="233">
        <v>264.3</v>
      </c>
      <c r="E235" s="433" t="s">
        <v>1075</v>
      </c>
      <c r="G235" s="2224"/>
      <c r="H235" s="2224"/>
      <c r="I235" s="10"/>
      <c r="J235" s="10"/>
    </row>
    <row r="236" spans="1:14" ht="15" customHeight="1" x14ac:dyDescent="0.25">
      <c r="A236" s="2489"/>
      <c r="B236" s="2490"/>
      <c r="C236" s="2491"/>
      <c r="D236" s="233"/>
      <c r="E236" s="433"/>
      <c r="G236" s="2224"/>
      <c r="H236" s="2224"/>
      <c r="I236" s="10"/>
      <c r="J236" s="10"/>
    </row>
    <row r="237" spans="1:14" ht="15" customHeight="1" x14ac:dyDescent="0.25">
      <c r="A237" s="2489"/>
      <c r="B237" s="2490"/>
      <c r="C237" s="2491"/>
      <c r="D237" s="211"/>
      <c r="E237" s="434"/>
      <c r="G237" s="2224"/>
      <c r="H237" s="2224"/>
      <c r="I237" s="10"/>
      <c r="J237" s="10"/>
    </row>
    <row r="238" spans="1:14" ht="15" customHeight="1" thickBot="1" x14ac:dyDescent="0.3">
      <c r="A238" s="2492"/>
      <c r="B238" s="2493"/>
      <c r="C238" s="2494"/>
      <c r="D238" s="235"/>
      <c r="E238" s="435"/>
      <c r="G238" s="2224"/>
      <c r="H238" s="2224"/>
      <c r="I238" s="10"/>
      <c r="J238" s="10"/>
    </row>
    <row r="239" spans="1:14" ht="15" customHeight="1" thickBot="1" x14ac:dyDescent="0.3">
      <c r="A239" s="2497" t="s">
        <v>94</v>
      </c>
      <c r="B239" s="2498"/>
      <c r="C239" s="2499"/>
      <c r="D239" s="33">
        <f>SUM(D235:D238)</f>
        <v>264.3</v>
      </c>
      <c r="E239" s="436"/>
      <c r="I239" s="10"/>
      <c r="J239" s="10"/>
    </row>
    <row r="240" spans="1:14" ht="15" customHeight="1" thickBot="1" x14ac:dyDescent="0.3">
      <c r="A240" s="2500" t="s">
        <v>253</v>
      </c>
      <c r="B240" s="2501"/>
      <c r="C240" s="2502"/>
      <c r="D240" s="33">
        <f>D227+D233-D239</f>
        <v>0</v>
      </c>
      <c r="E240" s="2224" t="s">
        <v>294</v>
      </c>
      <c r="I240" s="10"/>
      <c r="J240" s="10"/>
    </row>
    <row r="241" spans="1:16" ht="15" customHeight="1" thickBot="1" x14ac:dyDescent="0.3"/>
    <row r="242" spans="1:16" ht="15.95" customHeight="1" thickBot="1" x14ac:dyDescent="0.35">
      <c r="A242" s="2225" t="s">
        <v>560</v>
      </c>
      <c r="B242" s="2226"/>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223" t="s">
        <v>266</v>
      </c>
      <c r="G247" s="2224"/>
      <c r="H247" s="2224"/>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228" t="s">
        <v>95</v>
      </c>
      <c r="B249" s="2240"/>
      <c r="C249" s="2229"/>
      <c r="D249" s="73" t="s">
        <v>71</v>
      </c>
      <c r="E249" s="73" t="s">
        <v>81</v>
      </c>
      <c r="G249" s="1803" t="s">
        <v>868</v>
      </c>
      <c r="P249" s="2242"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233" t="s">
        <v>96</v>
      </c>
      <c r="B254" s="2234"/>
      <c r="C254" s="2234"/>
      <c r="D254" s="33">
        <f>SUM(D250:D253)</f>
        <v>0</v>
      </c>
      <c r="K254" s="162"/>
    </row>
    <row r="255" spans="1:16" ht="15.95" customHeight="1" thickBot="1" x14ac:dyDescent="0.35">
      <c r="A255" s="446" t="s">
        <v>130</v>
      </c>
      <c r="B255" s="547"/>
      <c r="C255" s="307"/>
      <c r="D255" s="447">
        <f>D247+D248-D254</f>
        <v>0</v>
      </c>
      <c r="E255" s="2224" t="s">
        <v>295</v>
      </c>
      <c r="G255" s="2223"/>
      <c r="H255" s="2223"/>
      <c r="K255" s="162"/>
    </row>
    <row r="256" spans="1:16" ht="15.95" customHeight="1" thickBot="1" x14ac:dyDescent="0.3">
      <c r="E256" s="2242"/>
      <c r="G256" s="2223"/>
      <c r="H256" s="2223"/>
      <c r="K256" s="162"/>
    </row>
    <row r="257" spans="1:11" ht="15.95" customHeight="1" thickBot="1" x14ac:dyDescent="0.3">
      <c r="A257" s="172" t="s">
        <v>260</v>
      </c>
      <c r="B257" s="173"/>
      <c r="C257" s="173"/>
      <c r="D257" s="202"/>
      <c r="E257" s="173"/>
      <c r="F257" s="173"/>
      <c r="G257" s="205"/>
      <c r="H257" s="205"/>
      <c r="I257" s="2226"/>
      <c r="J257" s="191">
        <f>J242-D248</f>
        <v>0</v>
      </c>
      <c r="K257" s="162"/>
    </row>
    <row r="258" spans="1:11" ht="15.95" customHeight="1" x14ac:dyDescent="0.25">
      <c r="A258" s="51" t="s">
        <v>163</v>
      </c>
      <c r="B258" s="51"/>
      <c r="C258" s="2219"/>
      <c r="D258" s="2232"/>
      <c r="E258" s="11"/>
      <c r="J258" s="10"/>
      <c r="K258" s="162"/>
    </row>
    <row r="259" spans="1:11" ht="15.95" customHeight="1" x14ac:dyDescent="0.25">
      <c r="E259" s="2242"/>
      <c r="G259" s="2223"/>
      <c r="H259" s="2223"/>
      <c r="K259" s="162"/>
    </row>
    <row r="260" spans="1:11" ht="15.95" customHeight="1" thickBot="1" x14ac:dyDescent="0.3">
      <c r="A260" s="258" t="s">
        <v>221</v>
      </c>
      <c r="B260" s="258"/>
      <c r="K260" s="162"/>
    </row>
    <row r="261" spans="1:11" ht="15.95" customHeight="1" thickBot="1" x14ac:dyDescent="0.3">
      <c r="A261" s="319" t="s">
        <v>213</v>
      </c>
      <c r="B261" s="318"/>
      <c r="C261" s="318"/>
      <c r="D261" s="33">
        <f>D83</f>
        <v>235.97</v>
      </c>
      <c r="E261" s="2218" t="s">
        <v>235</v>
      </c>
      <c r="G261" s="151" t="s">
        <v>232</v>
      </c>
      <c r="H261" s="151"/>
      <c r="K261" s="162"/>
    </row>
    <row r="262" spans="1:11" ht="15.95" customHeight="1" x14ac:dyDescent="0.25">
      <c r="A262" s="317" t="s">
        <v>112</v>
      </c>
      <c r="B262" s="548"/>
      <c r="C262" s="316"/>
      <c r="D262" s="58">
        <f>D206</f>
        <v>37.89</v>
      </c>
      <c r="E262" s="2218" t="s">
        <v>235</v>
      </c>
      <c r="G262" s="151" t="s">
        <v>151</v>
      </c>
      <c r="H262" s="151"/>
      <c r="K262" s="162"/>
    </row>
    <row r="263" spans="1:11" ht="15.95" customHeight="1" thickBot="1" x14ac:dyDescent="0.3">
      <c r="A263" s="315" t="s">
        <v>113</v>
      </c>
      <c r="B263" s="549"/>
      <c r="C263" s="314"/>
      <c r="D263" s="257">
        <f>D111</f>
        <v>0</v>
      </c>
      <c r="E263" s="2218" t="s">
        <v>235</v>
      </c>
      <c r="G263" s="151" t="s">
        <v>232</v>
      </c>
      <c r="H263" s="151"/>
      <c r="K263" s="162"/>
    </row>
    <row r="264" spans="1:11" ht="15.95" customHeight="1" thickBot="1" x14ac:dyDescent="0.3">
      <c r="A264" s="2228" t="s">
        <v>212</v>
      </c>
      <c r="B264" s="2240"/>
      <c r="C264" s="2229"/>
      <c r="D264" s="73" t="s">
        <v>71</v>
      </c>
      <c r="E264" s="73" t="s">
        <v>81</v>
      </c>
      <c r="G264" s="1803" t="s">
        <v>869</v>
      </c>
      <c r="K264" s="162"/>
    </row>
    <row r="265" spans="1:11" ht="15.95" customHeight="1" x14ac:dyDescent="0.25">
      <c r="A265" s="2486" t="s">
        <v>1076</v>
      </c>
      <c r="B265" s="2487"/>
      <c r="C265" s="2488"/>
      <c r="D265" s="233">
        <v>273.86</v>
      </c>
      <c r="E265" s="395" t="s">
        <v>1077</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273.86</v>
      </c>
      <c r="E269" s="2242"/>
      <c r="K269" s="162"/>
    </row>
    <row r="270" spans="1:11" ht="15.95" customHeight="1" thickBot="1" x14ac:dyDescent="0.35">
      <c r="A270" s="440" t="s">
        <v>236</v>
      </c>
      <c r="B270" s="551"/>
      <c r="C270" s="312"/>
      <c r="D270" s="445">
        <f>D261+D262+D263-D269</f>
        <v>0</v>
      </c>
      <c r="E270" s="2224" t="s">
        <v>298</v>
      </c>
      <c r="G270" s="2223"/>
      <c r="H270" s="2223"/>
      <c r="K270" s="162"/>
    </row>
    <row r="271" spans="1:11" ht="15.95" customHeight="1" thickBot="1" x14ac:dyDescent="0.3">
      <c r="E271" s="2242"/>
      <c r="G271" s="2223"/>
      <c r="H271" s="2223"/>
      <c r="K271" s="162"/>
    </row>
    <row r="272" spans="1:11" ht="15.95" customHeight="1" thickBot="1" x14ac:dyDescent="0.3">
      <c r="A272" s="322" t="s">
        <v>204</v>
      </c>
      <c r="B272" s="552"/>
      <c r="C272" s="2226"/>
      <c r="D272" s="2226"/>
      <c r="E272" s="2226"/>
      <c r="F272" s="2226"/>
      <c r="G272" s="2226"/>
      <c r="H272" s="2226"/>
      <c r="I272" s="2227"/>
      <c r="J272" s="381">
        <f>D158+D187+D239+D269+D254</f>
        <v>621.84</v>
      </c>
      <c r="K272" s="162"/>
    </row>
    <row r="273" spans="1:22" ht="15.95" customHeight="1" thickBot="1" x14ac:dyDescent="0.3">
      <c r="G273" s="151"/>
      <c r="H273" s="151"/>
      <c r="K273" s="162"/>
    </row>
    <row r="274" spans="1:22" ht="16.5" thickBot="1" x14ac:dyDescent="0.3">
      <c r="A274" s="322" t="s">
        <v>205</v>
      </c>
      <c r="B274" s="552"/>
      <c r="C274" s="2226"/>
      <c r="D274" s="2226"/>
      <c r="E274" s="2226"/>
      <c r="F274" s="2226"/>
      <c r="G274" s="2226"/>
      <c r="H274" s="2226"/>
      <c r="I274" s="2227"/>
      <c r="J274" s="383">
        <f>K75+E112-J272</f>
        <v>814.7700000000001</v>
      </c>
      <c r="K274" s="302"/>
      <c r="L274" s="377"/>
      <c r="M274" s="2218" t="s">
        <v>202</v>
      </c>
      <c r="U274" s="382" t="s">
        <v>206</v>
      </c>
      <c r="V274" s="303" t="s">
        <v>83</v>
      </c>
    </row>
    <row r="308" spans="3:5" x14ac:dyDescent="0.25">
      <c r="C308" s="2232"/>
      <c r="D308" s="2232"/>
      <c r="E308" s="2232"/>
    </row>
    <row r="309" spans="3:5" x14ac:dyDescent="0.25">
      <c r="C309" s="2232"/>
      <c r="D309" s="2232"/>
      <c r="E309" s="2232"/>
    </row>
    <row r="310" spans="3:5" x14ac:dyDescent="0.25">
      <c r="C310" s="2232"/>
      <c r="D310" s="2232"/>
      <c r="E310" s="2232"/>
    </row>
    <row r="311" spans="3:5" x14ac:dyDescent="0.25">
      <c r="C311" s="2232"/>
      <c r="D311" s="2232"/>
      <c r="E311" s="2232"/>
    </row>
    <row r="312" spans="3:5" x14ac:dyDescent="0.25">
      <c r="C312" s="2232"/>
      <c r="D312" s="2232"/>
      <c r="E312" s="2232"/>
    </row>
    <row r="313" spans="3:5" x14ac:dyDescent="0.25">
      <c r="C313" s="2232"/>
      <c r="D313" s="2232"/>
      <c r="E313" s="2232"/>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B94D-980B-4420-9F28-6141ED2E1FC3}">
  <sheetPr>
    <pageSetUpPr fitToPage="1"/>
  </sheetPr>
  <dimension ref="A1:V313"/>
  <sheetViews>
    <sheetView zoomScaleNormal="100" workbookViewId="0">
      <selection activeCell="G236" sqref="G236"/>
    </sheetView>
  </sheetViews>
  <sheetFormatPr defaultRowHeight="15" x14ac:dyDescent="0.25"/>
  <cols>
    <col min="1" max="5" width="10.7109375" style="2252" customWidth="1"/>
    <col min="6" max="6" width="0.85546875" style="2252" customWidth="1"/>
    <col min="7" max="11" width="10.7109375" style="2252" customWidth="1"/>
    <col min="12" max="12" width="5.7109375" style="2252" customWidth="1"/>
    <col min="13" max="16" width="10.7109375" style="2252" customWidth="1"/>
    <col min="17" max="16384" width="9.140625" style="2252"/>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FEBRUARY</v>
      </c>
      <c r="D9" s="2588"/>
      <c r="E9" s="2588"/>
      <c r="F9" s="18"/>
      <c r="G9" s="168">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44245</v>
      </c>
      <c r="E11" s="173"/>
      <c r="F11" s="173"/>
      <c r="G11" s="492"/>
      <c r="H11" s="492"/>
      <c r="I11" s="2273" t="s">
        <v>203</v>
      </c>
      <c r="J11" s="174">
        <f>K60</f>
        <v>1352.93</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269"/>
      <c r="J13" s="174">
        <f>J11-E12</f>
        <v>1352.93</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154.52000000000001</v>
      </c>
      <c r="E15" s="181"/>
      <c r="F15" s="177"/>
      <c r="G15" s="182"/>
      <c r="H15" s="182"/>
      <c r="I15" s="177"/>
      <c r="J15" s="177"/>
      <c r="K15" s="183"/>
    </row>
    <row r="16" spans="1:11" ht="15.75" thickBot="1" x14ac:dyDescent="0.3">
      <c r="A16" s="184" t="s">
        <v>98</v>
      </c>
      <c r="B16" s="197"/>
      <c r="C16" s="177"/>
      <c r="D16" s="185">
        <f>D111</f>
        <v>275.63</v>
      </c>
      <c r="E16" s="181"/>
      <c r="F16" s="177"/>
      <c r="G16" s="182"/>
      <c r="H16" s="182"/>
      <c r="I16" s="177"/>
      <c r="J16" s="177"/>
      <c r="K16" s="183"/>
    </row>
    <row r="17" spans="1:11" ht="16.5" thickBot="1" x14ac:dyDescent="0.3">
      <c r="A17" s="188" t="s">
        <v>218</v>
      </c>
      <c r="B17" s="189"/>
      <c r="C17" s="189"/>
      <c r="D17" s="190" t="s">
        <v>85</v>
      </c>
      <c r="E17" s="191">
        <f>E112</f>
        <v>430.15000000000003</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103.68</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273.86</v>
      </c>
      <c r="E22" s="181"/>
      <c r="F22" s="177"/>
      <c r="G22" s="182"/>
      <c r="H22" s="182"/>
      <c r="I22" s="177"/>
      <c r="J22" s="177"/>
      <c r="K22" s="183"/>
    </row>
    <row r="23" spans="1:11" x14ac:dyDescent="0.25">
      <c r="A23" s="368" t="s">
        <v>156</v>
      </c>
      <c r="B23" s="509"/>
      <c r="C23" s="367"/>
      <c r="D23" s="185">
        <f>D239</f>
        <v>264.3</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641.84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268"/>
      <c r="J27" s="191">
        <f>J13+E17-E25</f>
        <v>1141.2400000000002</v>
      </c>
      <c r="K27" s="183"/>
    </row>
    <row r="28" spans="1:11" ht="16.5" thickBot="1" x14ac:dyDescent="0.3">
      <c r="J28" s="201"/>
      <c r="K28" s="183"/>
    </row>
    <row r="29" spans="1:11" ht="16.5" thickBot="1" x14ac:dyDescent="0.3">
      <c r="A29" s="478" t="s">
        <v>252</v>
      </c>
      <c r="B29" s="511"/>
      <c r="C29" s="477"/>
      <c r="D29" s="500"/>
      <c r="E29" s="499">
        <f>D206</f>
        <v>37.89</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264"/>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689.75</v>
      </c>
      <c r="E34" s="411">
        <f>D165</f>
        <v>740.59</v>
      </c>
      <c r="G34" s="613">
        <f>C34-E34</f>
        <v>194.40999999999997</v>
      </c>
      <c r="H34" s="614">
        <f>E34/C34</f>
        <v>0.79207486631016044</v>
      </c>
      <c r="I34" s="612" t="s">
        <v>357</v>
      </c>
    </row>
    <row r="35" spans="1:11" x14ac:dyDescent="0.25">
      <c r="A35" s="306" t="s">
        <v>56</v>
      </c>
      <c r="B35" s="514"/>
      <c r="C35" s="79">
        <v>700</v>
      </c>
      <c r="D35" s="398">
        <f>D81</f>
        <v>0</v>
      </c>
      <c r="E35" s="412">
        <f>D194</f>
        <v>0</v>
      </c>
      <c r="G35" s="615">
        <f>C35-E35</f>
        <v>700</v>
      </c>
      <c r="H35" s="614">
        <f>E35/C35</f>
        <v>0</v>
      </c>
      <c r="I35" s="612" t="s">
        <v>355</v>
      </c>
      <c r="J35" s="151"/>
    </row>
    <row r="36" spans="1:11" ht="15.75" thickBot="1" x14ac:dyDescent="0.3">
      <c r="A36" s="404" t="s">
        <v>57</v>
      </c>
      <c r="B36" s="515"/>
      <c r="C36" s="405">
        <v>250</v>
      </c>
      <c r="D36" s="406">
        <f>D82</f>
        <v>162.91</v>
      </c>
      <c r="E36" s="413">
        <f>D213</f>
        <v>125.02</v>
      </c>
      <c r="G36" s="616">
        <f>C36-E36</f>
        <v>124.98</v>
      </c>
      <c r="H36" s="617">
        <f>E36/C36</f>
        <v>0.50007999999999997</v>
      </c>
      <c r="I36" s="612" t="s">
        <v>356</v>
      </c>
      <c r="J36" s="151"/>
    </row>
    <row r="37" spans="1:11" ht="15.75" thickBot="1" x14ac:dyDescent="0.3">
      <c r="A37" s="407" t="s">
        <v>60</v>
      </c>
      <c r="B37" s="516"/>
      <c r="C37" s="408">
        <f>SUM(C34:C36)</f>
        <v>1885</v>
      </c>
      <c r="D37" s="409">
        <f>SUM(D34:D36)</f>
        <v>852.66</v>
      </c>
      <c r="E37" s="410">
        <f>SUM(E34:E36)</f>
        <v>865.61</v>
      </c>
      <c r="G37" s="43">
        <f>C37-E37</f>
        <v>1019.39</v>
      </c>
      <c r="H37" s="11"/>
      <c r="I37" s="612"/>
    </row>
    <row r="38" spans="1:11" ht="5.0999999999999996" customHeight="1" thickBot="1" x14ac:dyDescent="0.35">
      <c r="A38" s="2278"/>
      <c r="B38" s="2278"/>
      <c r="E38" s="2264"/>
      <c r="G38" s="151"/>
      <c r="H38" s="151"/>
    </row>
    <row r="39" spans="1:11" ht="15.75" thickBot="1" x14ac:dyDescent="0.3">
      <c r="A39" s="421" t="s">
        <v>82</v>
      </c>
      <c r="B39" s="517"/>
      <c r="C39" s="422"/>
      <c r="D39" s="418" t="s">
        <v>126</v>
      </c>
      <c r="E39" s="155" t="s">
        <v>127</v>
      </c>
    </row>
    <row r="40" spans="1:11" x14ac:dyDescent="0.25">
      <c r="A40" s="423" t="s">
        <v>214</v>
      </c>
      <c r="B40" s="518"/>
      <c r="C40" s="424"/>
      <c r="D40" s="419">
        <f>D83</f>
        <v>235.97</v>
      </c>
      <c r="E40" s="61">
        <f>D270</f>
        <v>275.63</v>
      </c>
      <c r="F40" s="151"/>
    </row>
    <row r="41" spans="1:11" x14ac:dyDescent="0.25">
      <c r="A41" s="425" t="s">
        <v>69</v>
      </c>
      <c r="B41" s="519"/>
      <c r="C41" s="430"/>
      <c r="D41" s="417">
        <f>D84</f>
        <v>264.3</v>
      </c>
      <c r="E41" s="32">
        <f>D240</f>
        <v>0</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500.27</v>
      </c>
      <c r="E43" s="33">
        <f>SUM(E40:E42)</f>
        <v>275.63</v>
      </c>
      <c r="K43" s="183"/>
    </row>
    <row r="44" spans="1:11" ht="15.75" thickBot="1" x14ac:dyDescent="0.3">
      <c r="A44" s="2265"/>
      <c r="B44" s="2265"/>
      <c r="C44" s="10"/>
      <c r="D44" s="10"/>
      <c r="E44" s="11"/>
      <c r="K44" s="183"/>
    </row>
    <row r="45" spans="1:11" ht="16.5" thickBot="1" x14ac:dyDescent="0.3">
      <c r="A45" s="487" t="s">
        <v>131</v>
      </c>
      <c r="B45" s="522"/>
      <c r="C45" s="488"/>
      <c r="D45" s="2279"/>
      <c r="E45" s="2279"/>
      <c r="F45" s="490"/>
      <c r="G45" s="2280"/>
      <c r="H45" s="2280"/>
      <c r="I45" s="362" t="s">
        <v>200</v>
      </c>
      <c r="J45" s="361" t="s">
        <v>199</v>
      </c>
      <c r="K45" s="183"/>
    </row>
    <row r="46" spans="1:11" ht="15.75" thickBot="1" x14ac:dyDescent="0.3">
      <c r="A46" s="197"/>
      <c r="B46" s="197"/>
      <c r="C46" s="177"/>
      <c r="F46" s="177"/>
      <c r="G46" s="196"/>
      <c r="H46" s="196"/>
      <c r="I46" s="198">
        <f>C37+E43</f>
        <v>2160.63</v>
      </c>
      <c r="J46" s="199">
        <f>E37+E43</f>
        <v>1141.24</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269"/>
      <c r="J49" s="191">
        <f>J257</f>
        <v>0</v>
      </c>
      <c r="K49" s="203"/>
    </row>
    <row r="50" spans="1:14" x14ac:dyDescent="0.25">
      <c r="A50" s="51" t="s">
        <v>162</v>
      </c>
      <c r="B50" s="51"/>
      <c r="C50" s="2274"/>
      <c r="D50" s="2264"/>
      <c r="E50" s="11"/>
    </row>
    <row r="54" spans="1:14" ht="18.75" x14ac:dyDescent="0.3">
      <c r="E54" s="380" t="s">
        <v>144</v>
      </c>
      <c r="I54" s="18"/>
      <c r="J54" s="2519" t="s">
        <v>556</v>
      </c>
      <c r="K54" s="2519"/>
    </row>
    <row r="55" spans="1:14" ht="9.9499999999999993" customHeight="1" x14ac:dyDescent="0.25">
      <c r="A55" s="1013"/>
      <c r="B55" s="1013"/>
      <c r="C55" s="1801" t="s">
        <v>854</v>
      </c>
      <c r="D55" s="2264"/>
      <c r="E55" s="2264"/>
      <c r="J55" s="2264"/>
    </row>
    <row r="56" spans="1:14" ht="19.5" thickBot="1" x14ac:dyDescent="0.35">
      <c r="A56" s="164" t="s">
        <v>59</v>
      </c>
      <c r="B56" s="164"/>
      <c r="C56" s="2589" t="s">
        <v>887</v>
      </c>
      <c r="D56" s="2589"/>
      <c r="E56" s="2589"/>
      <c r="F56" s="18"/>
      <c r="G56" s="168">
        <v>2021</v>
      </c>
      <c r="H56" s="168"/>
      <c r="J56" s="2264"/>
    </row>
    <row r="57" spans="1:14" x14ac:dyDescent="0.25">
      <c r="J57" s="2264"/>
    </row>
    <row r="58" spans="1:14" ht="12" customHeight="1" x14ac:dyDescent="0.25">
      <c r="A58" s="258" t="s">
        <v>64</v>
      </c>
      <c r="B58" s="258"/>
      <c r="C58" s="11"/>
      <c r="D58" s="1802" t="s">
        <v>855</v>
      </c>
      <c r="E58" s="2264"/>
      <c r="J58" s="2264"/>
    </row>
    <row r="59" spans="1:14" ht="8.1" customHeight="1" thickBot="1" x14ac:dyDescent="0.35">
      <c r="A59" s="2278"/>
      <c r="B59" s="2278"/>
      <c r="C59" s="11"/>
      <c r="D59" s="2264"/>
      <c r="E59" s="2264"/>
      <c r="J59" s="2264"/>
    </row>
    <row r="60" spans="1:14" ht="15.75" thickBot="1" x14ac:dyDescent="0.3">
      <c r="A60" s="2271" t="s">
        <v>198</v>
      </c>
      <c r="B60" s="2272"/>
      <c r="C60" s="2268"/>
      <c r="D60" s="359">
        <v>44245</v>
      </c>
      <c r="E60" s="358"/>
      <c r="F60" s="2268"/>
      <c r="G60" s="2268"/>
      <c r="H60" s="2268"/>
      <c r="I60" s="2268"/>
      <c r="J60" s="357" t="s">
        <v>203</v>
      </c>
      <c r="K60" s="356">
        <v>1352.93</v>
      </c>
    </row>
    <row r="61" spans="1:14" ht="9.9499999999999993" customHeight="1" thickBot="1" x14ac:dyDescent="0.3">
      <c r="B61" s="1804" t="s">
        <v>856</v>
      </c>
      <c r="H61" s="1804" t="s">
        <v>857</v>
      </c>
      <c r="K61" s="162"/>
    </row>
    <row r="62" spans="1:14" ht="20.100000000000001" customHeight="1" thickBot="1" x14ac:dyDescent="0.3">
      <c r="A62" s="2260" t="s">
        <v>169</v>
      </c>
      <c r="B62" s="2261"/>
      <c r="C62" s="2261"/>
      <c r="D62" s="73" t="s">
        <v>17</v>
      </c>
      <c r="E62" s="207" t="s">
        <v>99</v>
      </c>
      <c r="G62" s="2584" t="s">
        <v>554</v>
      </c>
      <c r="H62" s="2585"/>
      <c r="I62" s="2585"/>
      <c r="J62" s="2586"/>
      <c r="K62" s="162"/>
    </row>
    <row r="63" spans="1:14" ht="15.75" customHeight="1" thickBot="1" x14ac:dyDescent="0.3">
      <c r="A63" s="2486" t="s">
        <v>1078</v>
      </c>
      <c r="B63" s="2487"/>
      <c r="C63" s="2488"/>
      <c r="D63" s="233"/>
      <c r="E63" s="355"/>
      <c r="G63" s="2260" t="s">
        <v>63</v>
      </c>
      <c r="H63" s="2261"/>
      <c r="I63" s="558" t="s">
        <v>17</v>
      </c>
      <c r="J63" s="271" t="s">
        <v>61</v>
      </c>
      <c r="K63" s="162"/>
      <c r="N63" s="2282"/>
    </row>
    <row r="64" spans="1:14" x14ac:dyDescent="0.25">
      <c r="A64" s="2489"/>
      <c r="B64" s="2490"/>
      <c r="C64" s="2491"/>
      <c r="D64" s="211"/>
      <c r="E64" s="354"/>
      <c r="G64" s="2486" t="s">
        <v>1079</v>
      </c>
      <c r="H64" s="2488"/>
      <c r="I64" s="228">
        <v>26.5</v>
      </c>
      <c r="J64" s="231" t="s">
        <v>874</v>
      </c>
      <c r="K64" s="162"/>
    </row>
    <row r="65" spans="1:11" x14ac:dyDescent="0.25">
      <c r="A65" s="2489"/>
      <c r="B65" s="2490"/>
      <c r="C65" s="2491"/>
      <c r="D65" s="211"/>
      <c r="E65" s="354"/>
      <c r="G65" s="2489" t="s">
        <v>946</v>
      </c>
      <c r="H65" s="2491"/>
      <c r="I65" s="227">
        <v>15.9</v>
      </c>
      <c r="J65" s="226" t="s">
        <v>1080</v>
      </c>
      <c r="K65" s="162"/>
    </row>
    <row r="66" spans="1:11" x14ac:dyDescent="0.25">
      <c r="A66" s="2489"/>
      <c r="B66" s="2490"/>
      <c r="C66" s="2491"/>
      <c r="D66" s="211"/>
      <c r="E66" s="354"/>
      <c r="G66" s="2489" t="s">
        <v>1069</v>
      </c>
      <c r="H66" s="2491"/>
      <c r="I66" s="227">
        <v>15.89</v>
      </c>
      <c r="J66" s="226" t="s">
        <v>1080</v>
      </c>
      <c r="K66" s="162"/>
    </row>
    <row r="67" spans="1:11" x14ac:dyDescent="0.25">
      <c r="A67" s="2489"/>
      <c r="B67" s="2490"/>
      <c r="C67" s="2491"/>
      <c r="D67" s="211"/>
      <c r="E67" s="354"/>
      <c r="G67" s="2489" t="s">
        <v>1081</v>
      </c>
      <c r="H67" s="2491"/>
      <c r="I67" s="227">
        <v>13.44</v>
      </c>
      <c r="J67" s="226" t="s">
        <v>872</v>
      </c>
      <c r="K67" s="162"/>
    </row>
    <row r="68" spans="1:11" x14ac:dyDescent="0.25">
      <c r="A68" s="2489"/>
      <c r="B68" s="2490"/>
      <c r="C68" s="2491"/>
      <c r="D68" s="211"/>
      <c r="E68" s="354"/>
      <c r="G68" s="2489" t="s">
        <v>553</v>
      </c>
      <c r="H68" s="2491"/>
      <c r="I68" s="227">
        <v>11.95</v>
      </c>
      <c r="J68" s="226" t="s">
        <v>871</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267" t="s">
        <v>196</v>
      </c>
      <c r="B75" s="2268"/>
      <c r="C75" s="2268"/>
      <c r="D75" s="2268"/>
      <c r="E75" s="351"/>
      <c r="F75" s="2268"/>
      <c r="G75" s="2268"/>
      <c r="H75" s="2268"/>
      <c r="I75" s="2268"/>
      <c r="J75" s="2269"/>
      <c r="K75" s="33">
        <f>K60-D73</f>
        <v>1352.93</v>
      </c>
    </row>
    <row r="76" spans="1:11" ht="8.1" customHeight="1" x14ac:dyDescent="0.25">
      <c r="E76" s="2264"/>
      <c r="K76" s="162"/>
    </row>
    <row r="77" spans="1:11" ht="12" customHeight="1" x14ac:dyDescent="0.25">
      <c r="A77" s="258" t="s">
        <v>763</v>
      </c>
      <c r="E77" s="2264"/>
      <c r="K77" s="162"/>
    </row>
    <row r="78" spans="1:11" ht="9.9499999999999993" customHeight="1" thickBot="1" x14ac:dyDescent="0.3">
      <c r="D78" s="1806" t="s">
        <v>858</v>
      </c>
      <c r="E78" s="2264"/>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689.75</v>
      </c>
      <c r="E80" s="561">
        <f>C80-D80</f>
        <v>245.25</v>
      </c>
      <c r="F80" s="2264"/>
      <c r="G80" s="2575" t="s">
        <v>139</v>
      </c>
      <c r="H80" s="2575"/>
      <c r="I80" s="2575"/>
      <c r="J80" s="2575"/>
      <c r="K80" s="2575"/>
    </row>
    <row r="81" spans="1:11" ht="15" customHeight="1" x14ac:dyDescent="0.25">
      <c r="A81" s="2572" t="s">
        <v>123</v>
      </c>
      <c r="B81" s="2573"/>
      <c r="C81" s="568">
        <v>700</v>
      </c>
      <c r="D81" s="555">
        <v>0</v>
      </c>
      <c r="E81" s="556">
        <f>C81-D81</f>
        <v>700</v>
      </c>
      <c r="G81" s="2574" t="s">
        <v>762</v>
      </c>
      <c r="H81" s="2575"/>
      <c r="I81" s="2575"/>
      <c r="J81" s="2575"/>
      <c r="K81" s="2575"/>
    </row>
    <row r="82" spans="1:11" ht="15" customHeight="1" thickBot="1" x14ac:dyDescent="0.3">
      <c r="A82" s="2576" t="s">
        <v>114</v>
      </c>
      <c r="B82" s="2577"/>
      <c r="C82" s="417">
        <v>250</v>
      </c>
      <c r="D82" s="565">
        <v>162.91</v>
      </c>
      <c r="E82" s="469">
        <f>C82-D82</f>
        <v>87.09</v>
      </c>
      <c r="G82" s="2495"/>
      <c r="H82" s="2495"/>
      <c r="I82" s="2495"/>
      <c r="J82" s="2495"/>
      <c r="K82" s="2495"/>
    </row>
    <row r="83" spans="1:11" ht="15" customHeight="1" x14ac:dyDescent="0.25">
      <c r="A83" s="2578" t="s">
        <v>211</v>
      </c>
      <c r="B83" s="2579"/>
      <c r="C83" s="414">
        <f>D83</f>
        <v>235.97</v>
      </c>
      <c r="D83" s="415">
        <v>235.97</v>
      </c>
      <c r="E83" s="59" t="s">
        <v>229</v>
      </c>
      <c r="G83" s="2495"/>
      <c r="H83" s="2495"/>
      <c r="I83" s="2495"/>
      <c r="J83" s="2495"/>
      <c r="K83" s="2495"/>
    </row>
    <row r="84" spans="1:11" ht="15" customHeight="1" x14ac:dyDescent="0.25">
      <c r="A84" s="2565" t="s">
        <v>122</v>
      </c>
      <c r="B84" s="2566"/>
      <c r="C84" s="414">
        <f>D84</f>
        <v>264.3</v>
      </c>
      <c r="D84" s="415">
        <v>264.3</v>
      </c>
      <c r="E84" s="59" t="s">
        <v>229</v>
      </c>
      <c r="F84" s="2264"/>
      <c r="G84" s="2495"/>
      <c r="H84" s="2495"/>
      <c r="I84" s="2495"/>
      <c r="J84" s="2495"/>
      <c r="K84" s="2495"/>
    </row>
    <row r="85" spans="1:11" ht="15" customHeight="1" thickBot="1" x14ac:dyDescent="0.3">
      <c r="A85" s="2567" t="s">
        <v>149</v>
      </c>
      <c r="B85" s="2568"/>
      <c r="C85" s="414">
        <f>D85</f>
        <v>0</v>
      </c>
      <c r="D85" s="416">
        <v>0</v>
      </c>
      <c r="E85" s="59" t="s">
        <v>229</v>
      </c>
      <c r="F85" s="2264"/>
      <c r="G85" s="2495"/>
      <c r="H85" s="2495"/>
      <c r="I85" s="2495"/>
      <c r="J85" s="2495"/>
      <c r="K85" s="2495"/>
    </row>
    <row r="86" spans="1:11" ht="15" customHeight="1" thickBot="1" x14ac:dyDescent="0.3">
      <c r="A86" s="2569" t="s">
        <v>228</v>
      </c>
      <c r="B86" s="2570"/>
      <c r="C86" s="156">
        <f>C80+C81+C82+C83+C84+C85</f>
        <v>2385.27</v>
      </c>
      <c r="D86" s="33">
        <f>SUM(D80:D85)</f>
        <v>1352.9299999999998</v>
      </c>
      <c r="E86" s="11"/>
      <c r="G86" s="2571"/>
      <c r="H86" s="2571"/>
      <c r="I86" s="2571"/>
      <c r="J86" s="2571"/>
      <c r="K86" s="2571"/>
    </row>
    <row r="87" spans="1:11" ht="9.9499999999999993" customHeight="1" thickBot="1" x14ac:dyDescent="0.3">
      <c r="E87" s="2264"/>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264"/>
      <c r="K89" s="162"/>
    </row>
    <row r="90" spans="1:11" ht="12" customHeight="1" x14ac:dyDescent="0.25">
      <c r="A90" s="258" t="s">
        <v>65</v>
      </c>
      <c r="B90" s="258"/>
      <c r="C90" s="160"/>
      <c r="D90" s="1808" t="s">
        <v>860</v>
      </c>
      <c r="E90" s="2264"/>
      <c r="K90" s="162"/>
    </row>
    <row r="91" spans="1:11" ht="5.0999999999999996" customHeight="1" thickBot="1" x14ac:dyDescent="0.35">
      <c r="A91" s="2278"/>
      <c r="B91" s="2278"/>
      <c r="C91" s="24"/>
      <c r="D91" s="2264"/>
      <c r="E91" s="2264"/>
      <c r="K91" s="162"/>
    </row>
    <row r="92" spans="1:11" ht="15.75" thickBot="1" x14ac:dyDescent="0.3">
      <c r="A92" s="2561" t="s">
        <v>4</v>
      </c>
      <c r="B92" s="2562"/>
      <c r="C92" s="999" t="s">
        <v>100</v>
      </c>
      <c r="D92" s="1000" t="s">
        <v>49</v>
      </c>
      <c r="E92" s="1001" t="s">
        <v>16</v>
      </c>
      <c r="K92" s="162"/>
    </row>
    <row r="93" spans="1:11" x14ac:dyDescent="0.25">
      <c r="A93" s="2563" t="s">
        <v>5</v>
      </c>
      <c r="B93" s="2564"/>
      <c r="C93" s="233">
        <v>47</v>
      </c>
      <c r="D93" s="233">
        <v>42</v>
      </c>
      <c r="E93" s="34">
        <f t="shared" ref="E93:E107" si="0">SUM(C93:D93)</f>
        <v>89</v>
      </c>
      <c r="K93" s="162"/>
    </row>
    <row r="94" spans="1:11" x14ac:dyDescent="0.25">
      <c r="A94" s="2549" t="s">
        <v>536</v>
      </c>
      <c r="B94" s="2550"/>
      <c r="C94" s="211">
        <v>97</v>
      </c>
      <c r="D94" s="211">
        <v>12.22</v>
      </c>
      <c r="E94" s="34">
        <f t="shared" si="0"/>
        <v>109.22</v>
      </c>
      <c r="K94" s="162"/>
    </row>
    <row r="95" spans="1:11" x14ac:dyDescent="0.25">
      <c r="A95" s="2549" t="s">
        <v>490</v>
      </c>
      <c r="B95" s="2550"/>
      <c r="C95" s="211"/>
      <c r="D95" s="211">
        <v>60.13</v>
      </c>
      <c r="E95" s="34">
        <f t="shared" si="0"/>
        <v>60.13</v>
      </c>
      <c r="K95" s="162"/>
    </row>
    <row r="96" spans="1:11" x14ac:dyDescent="0.25">
      <c r="A96" s="2549" t="s">
        <v>8</v>
      </c>
      <c r="B96" s="2550"/>
      <c r="C96" s="211"/>
      <c r="D96" s="211"/>
      <c r="E96" s="34">
        <f t="shared" si="0"/>
        <v>0</v>
      </c>
      <c r="K96" s="162"/>
    </row>
    <row r="97" spans="1:11" x14ac:dyDescent="0.25">
      <c r="A97" s="2549" t="s">
        <v>7</v>
      </c>
      <c r="B97" s="2550"/>
      <c r="C97" s="211">
        <v>6.93</v>
      </c>
      <c r="D97" s="211">
        <v>113.07</v>
      </c>
      <c r="E97" s="34">
        <f t="shared" si="0"/>
        <v>120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v>3.59</v>
      </c>
      <c r="D101" s="211">
        <v>48.21</v>
      </c>
      <c r="E101" s="34">
        <f t="shared" si="0"/>
        <v>51.8</v>
      </c>
      <c r="G101" s="350" t="s">
        <v>62</v>
      </c>
      <c r="H101" s="2261"/>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154.52000000000001</v>
      </c>
      <c r="D108" s="960">
        <f>SUM(D93:D107)</f>
        <v>275.63</v>
      </c>
      <c r="E108" s="960">
        <f>SUM(E93:E107)</f>
        <v>430.15000000000003</v>
      </c>
    </row>
    <row r="109" spans="1:11" ht="8.1" customHeight="1" thickBot="1" x14ac:dyDescent="0.3">
      <c r="K109" s="162"/>
    </row>
    <row r="110" spans="1:11" ht="15.75" thickBot="1" x14ac:dyDescent="0.3">
      <c r="A110" s="346" t="s">
        <v>91</v>
      </c>
      <c r="B110" s="527"/>
      <c r="C110" s="344">
        <f>C108</f>
        <v>154.52000000000001</v>
      </c>
      <c r="K110" s="162"/>
    </row>
    <row r="111" spans="1:11" ht="15.75" thickBot="1" x14ac:dyDescent="0.3">
      <c r="A111" s="345" t="s">
        <v>90</v>
      </c>
      <c r="B111" s="75"/>
      <c r="C111" s="75"/>
      <c r="D111" s="344">
        <f>D108</f>
        <v>275.63</v>
      </c>
      <c r="E111" s="2555" t="s">
        <v>537</v>
      </c>
      <c r="F111" s="2556"/>
      <c r="G111" s="2556"/>
      <c r="H111" s="2556"/>
      <c r="I111" s="2556"/>
      <c r="J111" s="2556"/>
      <c r="K111" s="2556"/>
    </row>
    <row r="112" spans="1:11" ht="15.75" thickBot="1" x14ac:dyDescent="0.3">
      <c r="A112" s="342" t="s">
        <v>217</v>
      </c>
      <c r="B112" s="341"/>
      <c r="C112" s="341"/>
      <c r="D112" s="341"/>
      <c r="E112" s="219">
        <f>E108</f>
        <v>430.15000000000003</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154.52000000000001</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264"/>
      <c r="G117" s="161"/>
      <c r="H117" s="161"/>
      <c r="K117" s="162"/>
    </row>
    <row r="118" spans="1:21" ht="15.75" thickBot="1" x14ac:dyDescent="0.3">
      <c r="C118" s="11"/>
      <c r="D118" s="11"/>
      <c r="E118" s="2264"/>
      <c r="K118" s="162" t="s">
        <v>143</v>
      </c>
    </row>
    <row r="119" spans="1:21" ht="18" customHeight="1" thickBot="1" x14ac:dyDescent="0.3">
      <c r="A119" s="2546" t="s">
        <v>191</v>
      </c>
      <c r="B119" s="2547"/>
      <c r="C119" s="2547"/>
      <c r="D119" s="2547"/>
      <c r="E119" s="2547"/>
      <c r="F119" s="2547"/>
      <c r="G119" s="2547"/>
      <c r="H119" s="2547"/>
      <c r="I119" s="2547"/>
      <c r="J119" s="2548"/>
      <c r="K119" s="222">
        <f>K114</f>
        <v>154.52000000000001</v>
      </c>
    </row>
    <row r="120" spans="1:21" ht="8.1" customHeight="1" x14ac:dyDescent="0.25">
      <c r="D120" s="10"/>
      <c r="E120" s="2264"/>
      <c r="I120" s="86"/>
      <c r="K120" s="162"/>
    </row>
    <row r="121" spans="1:21" ht="15" customHeight="1" x14ac:dyDescent="0.25">
      <c r="A121" s="258" t="s">
        <v>265</v>
      </c>
      <c r="B121" s="258"/>
      <c r="D121" s="10"/>
      <c r="E121" s="2264"/>
      <c r="I121" s="86"/>
      <c r="K121" s="162"/>
    </row>
    <row r="122" spans="1:21" ht="15" customHeight="1" x14ac:dyDescent="0.25">
      <c r="A122" s="258"/>
      <c r="B122" s="258"/>
      <c r="D122" s="10"/>
      <c r="E122" s="2264"/>
      <c r="I122" s="86"/>
      <c r="K122" s="162"/>
    </row>
    <row r="123" spans="1:21" ht="15" customHeight="1" x14ac:dyDescent="0.25">
      <c r="A123" s="448" t="s">
        <v>650</v>
      </c>
      <c r="B123" s="448"/>
      <c r="D123" s="10"/>
      <c r="E123" s="2264"/>
      <c r="I123" s="86"/>
      <c r="K123" s="162"/>
    </row>
    <row r="124" spans="1:21" ht="9.9499999999999993" customHeight="1" thickBot="1" x14ac:dyDescent="0.3">
      <c r="D124" s="1809" t="s">
        <v>863</v>
      </c>
      <c r="K124" s="162"/>
    </row>
    <row r="125" spans="1:21" ht="15" customHeight="1" thickBot="1" x14ac:dyDescent="0.3">
      <c r="A125" s="2506" t="s">
        <v>19</v>
      </c>
      <c r="B125" s="2508"/>
      <c r="C125" s="2262"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t="s">
        <v>1087</v>
      </c>
      <c r="G126" s="2540" t="s">
        <v>1088</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1083</v>
      </c>
      <c r="G136" s="2531" t="s">
        <v>540</v>
      </c>
      <c r="H136" s="2531"/>
      <c r="I136" s="2531"/>
      <c r="J136" s="2531"/>
      <c r="K136" s="2531"/>
    </row>
    <row r="137" spans="1:11" ht="15" customHeight="1" x14ac:dyDescent="0.25">
      <c r="A137" s="1011" t="s">
        <v>552</v>
      </c>
      <c r="B137" s="1012" t="s">
        <v>553</v>
      </c>
      <c r="C137" s="1010" t="s">
        <v>29</v>
      </c>
      <c r="D137" s="227">
        <v>11.95</v>
      </c>
      <c r="E137" s="229" t="s">
        <v>1084</v>
      </c>
      <c r="G137" s="2531" t="s">
        <v>540</v>
      </c>
      <c r="H137" s="2531"/>
      <c r="I137" s="2531"/>
      <c r="J137" s="2531"/>
      <c r="K137" s="2531"/>
    </row>
    <row r="138" spans="1:11" ht="15" customHeight="1" x14ac:dyDescent="0.25">
      <c r="A138" s="1002"/>
      <c r="B138" s="80" t="s">
        <v>224</v>
      </c>
      <c r="C138" s="80" t="s">
        <v>550</v>
      </c>
      <c r="D138" s="227">
        <v>15.9</v>
      </c>
      <c r="E138" s="229" t="s">
        <v>1085</v>
      </c>
      <c r="G138" s="2531" t="s">
        <v>540</v>
      </c>
      <c r="H138" s="2531"/>
      <c r="I138" s="2531"/>
      <c r="J138" s="2531"/>
      <c r="K138" s="2531"/>
    </row>
    <row r="139" spans="1:11" ht="15" customHeight="1" x14ac:dyDescent="0.25">
      <c r="A139" s="1002"/>
      <c r="B139" s="80" t="s">
        <v>224</v>
      </c>
      <c r="C139" s="102" t="s">
        <v>373</v>
      </c>
      <c r="D139" s="227">
        <v>26.5</v>
      </c>
      <c r="E139" s="229" t="s">
        <v>880</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281"/>
      <c r="B148" s="2266" t="s">
        <v>1</v>
      </c>
      <c r="C148" s="1003" t="s">
        <v>541</v>
      </c>
      <c r="D148" s="1005"/>
      <c r="E148" s="231"/>
      <c r="G148" s="2526"/>
      <c r="H148" s="2526"/>
      <c r="I148" s="2526"/>
      <c r="J148" s="2526"/>
      <c r="K148" s="2526"/>
    </row>
    <row r="149" spans="1:14" ht="15" customHeight="1" x14ac:dyDescent="0.25">
      <c r="A149" s="2532" t="s">
        <v>119</v>
      </c>
      <c r="B149" s="2533"/>
      <c r="C149" s="2275"/>
      <c r="D149" s="232"/>
      <c r="E149" s="132"/>
      <c r="G149" s="2526"/>
      <c r="H149" s="2526"/>
      <c r="I149" s="2526"/>
      <c r="J149" s="2526"/>
      <c r="K149" s="2526"/>
    </row>
    <row r="150" spans="1:14" ht="15" customHeight="1" x14ac:dyDescent="0.25">
      <c r="A150" s="2527" t="s">
        <v>1072</v>
      </c>
      <c r="B150" s="2528"/>
      <c r="C150" s="451" t="s">
        <v>1082</v>
      </c>
      <c r="D150" s="211">
        <v>15.89</v>
      </c>
      <c r="E150" s="453" t="s">
        <v>879</v>
      </c>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258" t="s">
        <v>120</v>
      </c>
      <c r="B158" s="2259"/>
      <c r="C158" s="2254"/>
      <c r="D158" s="33">
        <f>SUM(D126:D157)</f>
        <v>103.67999999999999</v>
      </c>
      <c r="E158" s="2255"/>
      <c r="G158" s="2193" t="s">
        <v>281</v>
      </c>
      <c r="H158" s="593" t="s">
        <v>277</v>
      </c>
      <c r="I158" s="593" t="s">
        <v>278</v>
      </c>
      <c r="K158" s="162"/>
      <c r="L158" s="10"/>
    </row>
    <row r="159" spans="1:14" ht="15" customHeight="1" thickBot="1" x14ac:dyDescent="0.3">
      <c r="G159" s="2270"/>
      <c r="H159" s="606">
        <v>103.68</v>
      </c>
      <c r="I159" s="592">
        <f>D158-H159</f>
        <v>0</v>
      </c>
      <c r="K159" s="162"/>
      <c r="M159" s="33">
        <f>(K119-H159)</f>
        <v>50.84</v>
      </c>
      <c r="N159" s="325" t="s">
        <v>276</v>
      </c>
    </row>
    <row r="160" spans="1:14" ht="15" customHeight="1" thickBot="1" x14ac:dyDescent="0.3">
      <c r="A160" s="2277" t="s">
        <v>246</v>
      </c>
      <c r="B160" s="2277"/>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689.75</v>
      </c>
      <c r="E162" s="457">
        <f>C162-D162</f>
        <v>245.25</v>
      </c>
      <c r="G162" s="2263" t="s">
        <v>242</v>
      </c>
      <c r="H162" s="2263"/>
      <c r="J162" s="10"/>
      <c r="K162" s="162"/>
    </row>
    <row r="163" spans="1:16" ht="15" customHeight="1" thickBot="1" x14ac:dyDescent="0.3">
      <c r="A163" s="2252" t="s">
        <v>279</v>
      </c>
      <c r="D163" s="33">
        <f>D162-I159</f>
        <v>689.75</v>
      </c>
      <c r="E163" s="33">
        <f>C162-D163</f>
        <v>245.25</v>
      </c>
      <c r="G163" s="2270" t="s">
        <v>287</v>
      </c>
      <c r="K163" s="162"/>
      <c r="M163" s="2263" t="s">
        <v>741</v>
      </c>
    </row>
    <row r="164" spans="1:16" ht="15" customHeight="1" thickBot="1" x14ac:dyDescent="0.3">
      <c r="A164" s="596" t="s">
        <v>280</v>
      </c>
      <c r="B164" s="2285"/>
      <c r="C164" s="484"/>
      <c r="D164" s="431">
        <f>N164</f>
        <v>50.84</v>
      </c>
      <c r="E164" s="483" t="s">
        <v>239</v>
      </c>
      <c r="G164" s="2276" t="s">
        <v>738</v>
      </c>
      <c r="H164" s="2509" t="s">
        <v>282</v>
      </c>
      <c r="I164" s="2509"/>
      <c r="J164" s="2270"/>
      <c r="M164" s="2276" t="s">
        <v>738</v>
      </c>
      <c r="N164" s="607">
        <v>50.84</v>
      </c>
    </row>
    <row r="165" spans="1:16" ht="15" customHeight="1" thickBot="1" x14ac:dyDescent="0.3">
      <c r="A165" s="461" t="s">
        <v>247</v>
      </c>
      <c r="B165" s="461"/>
      <c r="C165" s="460">
        <f>C162</f>
        <v>935</v>
      </c>
      <c r="D165" s="456">
        <f>D163+D164</f>
        <v>740.59</v>
      </c>
      <c r="E165" s="457">
        <f>+C162-D165</f>
        <v>194.40999999999997</v>
      </c>
      <c r="G165" s="2270" t="s">
        <v>704</v>
      </c>
      <c r="H165" s="2270"/>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268"/>
      <c r="F170" s="2268"/>
      <c r="G170" s="2268"/>
      <c r="H170" s="2268"/>
      <c r="I170" s="2268"/>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283"/>
      <c r="C176" s="2268"/>
      <c r="D176" s="2268"/>
      <c r="E176" s="2268"/>
      <c r="F176" s="2268"/>
      <c r="G176" s="2268"/>
      <c r="H176" s="2268"/>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277" t="s">
        <v>651</v>
      </c>
      <c r="D179" s="1806" t="s">
        <v>864</v>
      </c>
      <c r="J179" s="10"/>
      <c r="K179" s="162"/>
    </row>
    <row r="180" spans="1:16" ht="15" customHeight="1" thickBot="1" x14ac:dyDescent="0.3">
      <c r="A180" s="2253" t="s">
        <v>88</v>
      </c>
      <c r="B180" s="2254"/>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253" t="s">
        <v>89</v>
      </c>
      <c r="B187" s="2254"/>
      <c r="C187" s="2254"/>
      <c r="D187" s="33">
        <f>SUM(D181:D186)</f>
        <v>0</v>
      </c>
      <c r="E187" s="2255"/>
      <c r="G187" s="2193" t="s">
        <v>281</v>
      </c>
      <c r="H187" s="593" t="s">
        <v>277</v>
      </c>
      <c r="I187" s="593" t="s">
        <v>278</v>
      </c>
      <c r="K187" s="162"/>
      <c r="L187" s="10"/>
    </row>
    <row r="188" spans="1:16" ht="15" customHeight="1" thickBot="1" x14ac:dyDescent="0.3">
      <c r="G188" s="2270"/>
      <c r="H188" s="606">
        <v>0</v>
      </c>
      <c r="I188" s="592">
        <f>D187-H188</f>
        <v>0</v>
      </c>
      <c r="K188" s="162"/>
      <c r="M188" s="33">
        <f>(J176-H188)</f>
        <v>0</v>
      </c>
      <c r="N188" s="325" t="s">
        <v>276</v>
      </c>
    </row>
    <row r="189" spans="1:16" ht="15" customHeight="1" thickBot="1" x14ac:dyDescent="0.3">
      <c r="A189" s="2277" t="s">
        <v>285</v>
      </c>
      <c r="B189" s="2277"/>
      <c r="J189" s="10"/>
      <c r="K189" s="162"/>
    </row>
    <row r="190" spans="1:16" ht="15" customHeight="1" thickBot="1" x14ac:dyDescent="0.3">
      <c r="A190" s="462" t="s">
        <v>123</v>
      </c>
      <c r="B190" s="462"/>
      <c r="C190" s="463" t="s">
        <v>245</v>
      </c>
      <c r="D190" s="463" t="s">
        <v>47</v>
      </c>
      <c r="E190" s="463" t="s">
        <v>243</v>
      </c>
      <c r="H190" s="51"/>
      <c r="I190" s="10"/>
      <c r="J190" s="2270"/>
      <c r="K190" s="162"/>
      <c r="P190" s="2276" t="s">
        <v>83</v>
      </c>
    </row>
    <row r="191" spans="1:16" ht="15" customHeight="1" thickBot="1" x14ac:dyDescent="0.3">
      <c r="A191" s="464" t="s">
        <v>248</v>
      </c>
      <c r="B191" s="539"/>
      <c r="C191" s="465">
        <f>C81</f>
        <v>700</v>
      </c>
      <c r="D191" s="469">
        <f>D81</f>
        <v>0</v>
      </c>
      <c r="E191" s="308">
        <f>C191-D191</f>
        <v>700</v>
      </c>
      <c r="G191" s="2263" t="s">
        <v>257</v>
      </c>
      <c r="H191" s="2263"/>
      <c r="J191" s="10"/>
      <c r="K191" s="162"/>
    </row>
    <row r="192" spans="1:16" ht="15" customHeight="1" thickBot="1" x14ac:dyDescent="0.3">
      <c r="A192" s="586" t="s">
        <v>274</v>
      </c>
      <c r="B192" s="587"/>
      <c r="C192" s="588"/>
      <c r="D192" s="33">
        <f>D191-I188</f>
        <v>0</v>
      </c>
      <c r="E192" s="33">
        <f>E191+I188</f>
        <v>700</v>
      </c>
      <c r="G192" s="2270" t="s">
        <v>287</v>
      </c>
      <c r="M192" s="2263" t="s">
        <v>737</v>
      </c>
    </row>
    <row r="193" spans="1:14" ht="15" customHeight="1" thickBot="1" x14ac:dyDescent="0.3">
      <c r="A193" s="596" t="s">
        <v>280</v>
      </c>
      <c r="B193" s="2284"/>
      <c r="C193" s="589"/>
      <c r="D193" s="431">
        <f>N193</f>
        <v>0</v>
      </c>
      <c r="E193" s="450" t="s">
        <v>256</v>
      </c>
      <c r="G193" s="2276" t="s">
        <v>738</v>
      </c>
      <c r="H193" s="2509" t="s">
        <v>282</v>
      </c>
      <c r="I193" s="2509"/>
      <c r="J193" s="2270"/>
      <c r="K193" s="162"/>
      <c r="L193" s="10"/>
      <c r="M193" s="2276" t="s">
        <v>736</v>
      </c>
      <c r="N193" s="607">
        <v>0</v>
      </c>
    </row>
    <row r="194" spans="1:14" ht="15" customHeight="1" thickBot="1" x14ac:dyDescent="0.3">
      <c r="A194" s="467" t="s">
        <v>231</v>
      </c>
      <c r="B194" s="467"/>
      <c r="C194" s="466">
        <f>C191</f>
        <v>700</v>
      </c>
      <c r="D194" s="466">
        <f>D192+D193</f>
        <v>0</v>
      </c>
      <c r="E194" s="466">
        <f>C194-D194</f>
        <v>700</v>
      </c>
      <c r="G194" s="2270" t="s">
        <v>703</v>
      </c>
      <c r="H194" s="2263"/>
      <c r="J194" s="2270"/>
    </row>
    <row r="195" spans="1:14" ht="15" customHeight="1" x14ac:dyDescent="0.25"/>
    <row r="196" spans="1:14" ht="15" customHeight="1" thickBot="1" x14ac:dyDescent="0.3">
      <c r="G196" s="2263"/>
      <c r="H196" s="2263"/>
      <c r="J196" s="10"/>
      <c r="K196" s="162"/>
    </row>
    <row r="197" spans="1:14" ht="15" customHeight="1" thickBot="1" x14ac:dyDescent="0.3">
      <c r="A197" s="324" t="s">
        <v>92</v>
      </c>
      <c r="B197" s="329"/>
      <c r="C197" s="2268"/>
      <c r="D197" s="2268"/>
      <c r="E197" s="2268"/>
      <c r="F197" s="2268"/>
      <c r="G197" s="2268"/>
      <c r="H197" s="2268"/>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263"/>
      <c r="C201" s="2263"/>
      <c r="D201" s="1805" t="s">
        <v>864</v>
      </c>
      <c r="K201" s="162"/>
    </row>
    <row r="202" spans="1:14" ht="15" customHeight="1" thickBot="1" x14ac:dyDescent="0.3">
      <c r="A202" s="136" t="s">
        <v>111</v>
      </c>
      <c r="B202" s="540"/>
      <c r="C202" s="2254"/>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v>37.89</v>
      </c>
      <c r="E205" s="2286" t="s">
        <v>1089</v>
      </c>
      <c r="G205" s="2263"/>
      <c r="H205" s="2263"/>
      <c r="J205" s="10"/>
      <c r="N205" s="162"/>
    </row>
    <row r="206" spans="1:14" ht="15" customHeight="1" thickBot="1" x14ac:dyDescent="0.3">
      <c r="A206" s="2258" t="s">
        <v>121</v>
      </c>
      <c r="B206" s="2259"/>
      <c r="C206" s="2254"/>
      <c r="D206" s="33">
        <f>SUM(D203:D205)</f>
        <v>37.89</v>
      </c>
      <c r="E206" s="2270" t="s">
        <v>293</v>
      </c>
    </row>
    <row r="207" spans="1:14" ht="15" customHeight="1" x14ac:dyDescent="0.25">
      <c r="K207" s="162"/>
    </row>
    <row r="208" spans="1:14" ht="15" customHeight="1" thickBot="1" x14ac:dyDescent="0.3">
      <c r="A208" s="2277" t="s">
        <v>289</v>
      </c>
      <c r="B208" s="2277"/>
      <c r="K208" s="162"/>
    </row>
    <row r="209" spans="1:16" ht="15" customHeight="1" thickBot="1" x14ac:dyDescent="0.3">
      <c r="A209" s="1132" t="s">
        <v>114</v>
      </c>
      <c r="B209" s="1132"/>
      <c r="C209" s="472" t="s">
        <v>245</v>
      </c>
      <c r="D209" s="472" t="s">
        <v>47</v>
      </c>
      <c r="E209" s="472" t="s">
        <v>243</v>
      </c>
      <c r="K209" s="162"/>
      <c r="P209" s="2276" t="s">
        <v>83</v>
      </c>
    </row>
    <row r="210" spans="1:16" ht="15" customHeight="1" thickBot="1" x14ac:dyDescent="0.3">
      <c r="A210" s="1132" t="s">
        <v>248</v>
      </c>
      <c r="B210" s="1132"/>
      <c r="C210" s="432">
        <f>C82</f>
        <v>250</v>
      </c>
      <c r="D210" s="432">
        <f>D82</f>
        <v>162.91</v>
      </c>
      <c r="E210" s="432">
        <f>C210-D210</f>
        <v>87.09</v>
      </c>
      <c r="G210" s="2263" t="s">
        <v>257</v>
      </c>
      <c r="H210" s="2263"/>
      <c r="K210" s="162"/>
    </row>
    <row r="211" spans="1:16" ht="15" customHeight="1" thickBot="1" x14ac:dyDescent="0.3">
      <c r="A211" s="486" t="s">
        <v>273</v>
      </c>
      <c r="B211" s="544"/>
      <c r="C211" s="479"/>
      <c r="D211" s="432">
        <f>D210-D206</f>
        <v>125.02</v>
      </c>
      <c r="E211" s="432">
        <f>E210+D206</f>
        <v>124.98</v>
      </c>
      <c r="G211" s="2270" t="s">
        <v>290</v>
      </c>
      <c r="M211" s="2263" t="s">
        <v>739</v>
      </c>
    </row>
    <row r="212" spans="1:16" ht="15" customHeight="1" thickBot="1" x14ac:dyDescent="0.3">
      <c r="A212" s="596" t="s">
        <v>280</v>
      </c>
      <c r="B212" s="2285"/>
      <c r="C212" s="2269"/>
      <c r="D212" s="431">
        <f>N212</f>
        <v>0</v>
      </c>
      <c r="E212" s="450" t="s">
        <v>256</v>
      </c>
      <c r="G212" s="2276" t="s">
        <v>738</v>
      </c>
      <c r="H212" s="2509" t="s">
        <v>282</v>
      </c>
      <c r="I212" s="2509"/>
      <c r="J212" s="2270"/>
      <c r="K212" s="162"/>
      <c r="M212" s="2252" t="s">
        <v>738</v>
      </c>
      <c r="N212" s="607"/>
    </row>
    <row r="213" spans="1:16" ht="15" customHeight="1" thickBot="1" x14ac:dyDescent="0.3">
      <c r="A213" s="473" t="s">
        <v>250</v>
      </c>
      <c r="B213" s="545"/>
      <c r="C213" s="432">
        <f>C210</f>
        <v>250</v>
      </c>
      <c r="D213" s="432">
        <f>D211+D212</f>
        <v>125.02</v>
      </c>
      <c r="E213" s="432">
        <f>C213-D213</f>
        <v>124.98</v>
      </c>
      <c r="G213" s="2263" t="s">
        <v>292</v>
      </c>
      <c r="H213" s="2263"/>
    </row>
    <row r="214" spans="1:16" ht="15" customHeight="1" x14ac:dyDescent="0.25"/>
    <row r="215" spans="1:16" ht="15" customHeight="1" thickBot="1" x14ac:dyDescent="0.3">
      <c r="G215" s="2263"/>
      <c r="H215" s="2263"/>
      <c r="J215" s="10"/>
      <c r="K215" s="162"/>
    </row>
    <row r="216" spans="1:16" ht="15" customHeight="1" thickBot="1" x14ac:dyDescent="0.3">
      <c r="A216" s="324" t="s">
        <v>251</v>
      </c>
      <c r="B216" s="329"/>
      <c r="C216" s="2268"/>
      <c r="D216" s="2268"/>
      <c r="E216" s="2268"/>
      <c r="F216" s="2268"/>
      <c r="G216" s="2268"/>
      <c r="H216" s="2268"/>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268"/>
      <c r="D222" s="2268"/>
      <c r="E222" s="2268"/>
      <c r="F222" s="2268"/>
      <c r="G222" s="2268"/>
      <c r="H222" s="2268"/>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277" t="s">
        <v>264</v>
      </c>
      <c r="B226" s="2277"/>
      <c r="D226" s="10"/>
    </row>
    <row r="227" spans="1:14" ht="15" customHeight="1" thickBot="1" x14ac:dyDescent="0.3">
      <c r="A227" s="2256" t="s">
        <v>234</v>
      </c>
      <c r="B227" s="2257"/>
      <c r="C227" s="2257"/>
      <c r="D227" s="437">
        <f>D84</f>
        <v>264.3</v>
      </c>
      <c r="E227" s="2263" t="s">
        <v>254</v>
      </c>
    </row>
    <row r="228" spans="1:14" ht="15" customHeight="1" thickBot="1" x14ac:dyDescent="0.3">
      <c r="A228" s="2253" t="s">
        <v>142</v>
      </c>
      <c r="B228" s="2254"/>
      <c r="C228" s="2254"/>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270" t="s">
        <v>740</v>
      </c>
      <c r="J233" s="10"/>
      <c r="M233" s="33">
        <f>J222-D233</f>
        <v>0</v>
      </c>
      <c r="N233" s="2252" t="s">
        <v>276</v>
      </c>
    </row>
    <row r="234" spans="1:14" ht="15" customHeight="1" thickBot="1" x14ac:dyDescent="0.3">
      <c r="A234" s="2506" t="s">
        <v>93</v>
      </c>
      <c r="B234" s="2507"/>
      <c r="C234" s="2508"/>
      <c r="D234" s="73"/>
      <c r="E234" s="73" t="s">
        <v>81</v>
      </c>
      <c r="G234" s="1803" t="s">
        <v>867</v>
      </c>
      <c r="H234" s="2263"/>
      <c r="I234" s="10"/>
      <c r="J234" s="10"/>
    </row>
    <row r="235" spans="1:14" ht="15" customHeight="1" x14ac:dyDescent="0.25">
      <c r="A235" s="2486" t="s">
        <v>1086</v>
      </c>
      <c r="B235" s="2487"/>
      <c r="C235" s="2488"/>
      <c r="D235" s="233">
        <v>264.3</v>
      </c>
      <c r="E235" s="433" t="s">
        <v>1085</v>
      </c>
      <c r="G235" s="2263" t="s">
        <v>1090</v>
      </c>
      <c r="H235" s="2263"/>
      <c r="I235" s="10"/>
      <c r="J235" s="10"/>
    </row>
    <row r="236" spans="1:14" ht="15" customHeight="1" x14ac:dyDescent="0.25">
      <c r="A236" s="2489"/>
      <c r="B236" s="2490"/>
      <c r="C236" s="2491"/>
      <c r="D236" s="233"/>
      <c r="E236" s="433"/>
      <c r="G236" s="2263"/>
      <c r="H236" s="2263"/>
      <c r="I236" s="10"/>
      <c r="J236" s="10"/>
    </row>
    <row r="237" spans="1:14" ht="15" customHeight="1" x14ac:dyDescent="0.25">
      <c r="A237" s="2489"/>
      <c r="B237" s="2490"/>
      <c r="C237" s="2491"/>
      <c r="D237" s="211"/>
      <c r="E237" s="434"/>
      <c r="G237" s="2263"/>
      <c r="H237" s="2263"/>
      <c r="I237" s="10"/>
      <c r="J237" s="10"/>
    </row>
    <row r="238" spans="1:14" ht="15" customHeight="1" thickBot="1" x14ac:dyDescent="0.3">
      <c r="A238" s="2492"/>
      <c r="B238" s="2493"/>
      <c r="C238" s="2494"/>
      <c r="D238" s="235"/>
      <c r="E238" s="435"/>
      <c r="G238" s="2263"/>
      <c r="H238" s="2263"/>
      <c r="I238" s="10"/>
      <c r="J238" s="10"/>
    </row>
    <row r="239" spans="1:14" ht="15" customHeight="1" thickBot="1" x14ac:dyDescent="0.3">
      <c r="A239" s="2497" t="s">
        <v>94</v>
      </c>
      <c r="B239" s="2498"/>
      <c r="C239" s="2499"/>
      <c r="D239" s="33">
        <f>SUM(D235:D238)</f>
        <v>264.3</v>
      </c>
      <c r="E239" s="436"/>
      <c r="I239" s="10"/>
      <c r="J239" s="10"/>
    </row>
    <row r="240" spans="1:14" ht="15" customHeight="1" thickBot="1" x14ac:dyDescent="0.3">
      <c r="A240" s="2500" t="s">
        <v>253</v>
      </c>
      <c r="B240" s="2501"/>
      <c r="C240" s="2502"/>
      <c r="D240" s="33">
        <f>D227+D233-D239</f>
        <v>0</v>
      </c>
      <c r="E240" s="2263" t="s">
        <v>294</v>
      </c>
      <c r="I240" s="10"/>
      <c r="J240" s="10"/>
    </row>
    <row r="241" spans="1:16" ht="15" customHeight="1" thickBot="1" x14ac:dyDescent="0.3"/>
    <row r="242" spans="1:16" ht="15.95" customHeight="1" thickBot="1" x14ac:dyDescent="0.35">
      <c r="A242" s="2267" t="s">
        <v>560</v>
      </c>
      <c r="B242" s="2268"/>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270" t="s">
        <v>266</v>
      </c>
      <c r="G247" s="2263"/>
      <c r="H247" s="2263"/>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260" t="s">
        <v>95</v>
      </c>
      <c r="B249" s="2261"/>
      <c r="C249" s="2262"/>
      <c r="D249" s="73" t="s">
        <v>71</v>
      </c>
      <c r="E249" s="73" t="s">
        <v>81</v>
      </c>
      <c r="G249" s="1803" t="s">
        <v>868</v>
      </c>
      <c r="P249" s="2276"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253" t="s">
        <v>96</v>
      </c>
      <c r="B254" s="2254"/>
      <c r="C254" s="2254"/>
      <c r="D254" s="33">
        <f>SUM(D250:D253)</f>
        <v>0</v>
      </c>
      <c r="K254" s="162"/>
    </row>
    <row r="255" spans="1:16" ht="15.95" customHeight="1" thickBot="1" x14ac:dyDescent="0.35">
      <c r="A255" s="446" t="s">
        <v>130</v>
      </c>
      <c r="B255" s="547"/>
      <c r="C255" s="307"/>
      <c r="D255" s="447">
        <f>D247+D248-D254</f>
        <v>0</v>
      </c>
      <c r="E255" s="2263" t="s">
        <v>295</v>
      </c>
      <c r="G255" s="2270"/>
      <c r="H255" s="2270"/>
      <c r="K255" s="162"/>
    </row>
    <row r="256" spans="1:16" ht="15.95" customHeight="1" thickBot="1" x14ac:dyDescent="0.3">
      <c r="E256" s="2276"/>
      <c r="G256" s="2270"/>
      <c r="H256" s="2270"/>
      <c r="K256" s="162"/>
    </row>
    <row r="257" spans="1:11" ht="15.95" customHeight="1" thickBot="1" x14ac:dyDescent="0.3">
      <c r="A257" s="172" t="s">
        <v>260</v>
      </c>
      <c r="B257" s="173"/>
      <c r="C257" s="173"/>
      <c r="D257" s="202"/>
      <c r="E257" s="173"/>
      <c r="F257" s="173"/>
      <c r="G257" s="205"/>
      <c r="H257" s="205"/>
      <c r="I257" s="2268"/>
      <c r="J257" s="191">
        <f>J242-D248</f>
        <v>0</v>
      </c>
      <c r="K257" s="162"/>
    </row>
    <row r="258" spans="1:11" ht="15.95" customHeight="1" x14ac:dyDescent="0.25">
      <c r="A258" s="51" t="s">
        <v>163</v>
      </c>
      <c r="B258" s="51"/>
      <c r="C258" s="2274"/>
      <c r="D258" s="2264"/>
      <c r="E258" s="11"/>
      <c r="J258" s="10"/>
      <c r="K258" s="162"/>
    </row>
    <row r="259" spans="1:11" ht="15.95" customHeight="1" x14ac:dyDescent="0.25">
      <c r="E259" s="2276"/>
      <c r="G259" s="2270"/>
      <c r="H259" s="2270"/>
      <c r="K259" s="162"/>
    </row>
    <row r="260" spans="1:11" ht="15.95" customHeight="1" thickBot="1" x14ac:dyDescent="0.3">
      <c r="A260" s="258" t="s">
        <v>221</v>
      </c>
      <c r="B260" s="258"/>
      <c r="K260" s="162"/>
    </row>
    <row r="261" spans="1:11" ht="15.95" customHeight="1" thickBot="1" x14ac:dyDescent="0.3">
      <c r="A261" s="319" t="s">
        <v>213</v>
      </c>
      <c r="B261" s="318"/>
      <c r="C261" s="318"/>
      <c r="D261" s="33">
        <f>D83</f>
        <v>235.97</v>
      </c>
      <c r="E261" s="2252" t="s">
        <v>235</v>
      </c>
      <c r="G261" s="151" t="s">
        <v>232</v>
      </c>
      <c r="H261" s="151"/>
      <c r="K261" s="162"/>
    </row>
    <row r="262" spans="1:11" ht="15.95" customHeight="1" x14ac:dyDescent="0.25">
      <c r="A262" s="317" t="s">
        <v>112</v>
      </c>
      <c r="B262" s="548"/>
      <c r="C262" s="316"/>
      <c r="D262" s="58">
        <f>D206</f>
        <v>37.89</v>
      </c>
      <c r="E262" s="2252" t="s">
        <v>235</v>
      </c>
      <c r="G262" s="151" t="s">
        <v>151</v>
      </c>
      <c r="H262" s="151"/>
      <c r="K262" s="162"/>
    </row>
    <row r="263" spans="1:11" ht="15.95" customHeight="1" thickBot="1" x14ac:dyDescent="0.3">
      <c r="A263" s="315" t="s">
        <v>113</v>
      </c>
      <c r="B263" s="549"/>
      <c r="C263" s="314"/>
      <c r="D263" s="257">
        <f>D111</f>
        <v>275.63</v>
      </c>
      <c r="E263" s="2252" t="s">
        <v>235</v>
      </c>
      <c r="G263" s="151" t="s">
        <v>232</v>
      </c>
      <c r="H263" s="151"/>
      <c r="K263" s="162"/>
    </row>
    <row r="264" spans="1:11" ht="15.95" customHeight="1" thickBot="1" x14ac:dyDescent="0.3">
      <c r="A264" s="2260" t="s">
        <v>212</v>
      </c>
      <c r="B264" s="2261"/>
      <c r="C264" s="2262"/>
      <c r="D264" s="73" t="s">
        <v>71</v>
      </c>
      <c r="E264" s="73" t="s">
        <v>81</v>
      </c>
      <c r="G264" s="1803" t="s">
        <v>869</v>
      </c>
      <c r="K264" s="162"/>
    </row>
    <row r="265" spans="1:11" ht="15.95" customHeight="1" x14ac:dyDescent="0.25">
      <c r="A265" s="2486" t="s">
        <v>1076</v>
      </c>
      <c r="B265" s="2487"/>
      <c r="C265" s="2488"/>
      <c r="D265" s="233">
        <v>235.97</v>
      </c>
      <c r="E265" s="395" t="s">
        <v>1085</v>
      </c>
      <c r="K265" s="162"/>
    </row>
    <row r="266" spans="1:11" ht="15.95" customHeight="1" x14ac:dyDescent="0.25">
      <c r="A266" s="2489" t="s">
        <v>1076</v>
      </c>
      <c r="B266" s="2490"/>
      <c r="C266" s="2491"/>
      <c r="D266" s="233">
        <v>37.89</v>
      </c>
      <c r="E266" s="395" t="s">
        <v>1085</v>
      </c>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273.86</v>
      </c>
      <c r="E269" s="2276"/>
      <c r="K269" s="162"/>
    </row>
    <row r="270" spans="1:11" ht="15.95" customHeight="1" thickBot="1" x14ac:dyDescent="0.35">
      <c r="A270" s="440" t="s">
        <v>236</v>
      </c>
      <c r="B270" s="551"/>
      <c r="C270" s="312"/>
      <c r="D270" s="445">
        <f>D261+D262+D263-D269</f>
        <v>275.63</v>
      </c>
      <c r="E270" s="2263" t="s">
        <v>298</v>
      </c>
      <c r="G270" s="2270"/>
      <c r="H270" s="2270"/>
      <c r="K270" s="162"/>
    </row>
    <row r="271" spans="1:11" ht="15.95" customHeight="1" thickBot="1" x14ac:dyDescent="0.3">
      <c r="E271" s="2276"/>
      <c r="G271" s="2270"/>
      <c r="H271" s="2270"/>
      <c r="K271" s="162"/>
    </row>
    <row r="272" spans="1:11" ht="15.95" customHeight="1" thickBot="1" x14ac:dyDescent="0.3">
      <c r="A272" s="322" t="s">
        <v>204</v>
      </c>
      <c r="B272" s="552"/>
      <c r="C272" s="2268"/>
      <c r="D272" s="2268"/>
      <c r="E272" s="2268"/>
      <c r="F272" s="2268"/>
      <c r="G272" s="2268"/>
      <c r="H272" s="2268"/>
      <c r="I272" s="2269"/>
      <c r="J272" s="381">
        <f>D158+D187+D239+D269+D254</f>
        <v>641.84</v>
      </c>
      <c r="K272" s="162"/>
    </row>
    <row r="273" spans="1:22" ht="15.95" customHeight="1" thickBot="1" x14ac:dyDescent="0.3">
      <c r="G273" s="151"/>
      <c r="H273" s="151"/>
      <c r="K273" s="162"/>
    </row>
    <row r="274" spans="1:22" ht="16.5" thickBot="1" x14ac:dyDescent="0.3">
      <c r="A274" s="322" t="s">
        <v>205</v>
      </c>
      <c r="B274" s="552"/>
      <c r="C274" s="2268"/>
      <c r="D274" s="2268"/>
      <c r="E274" s="2268"/>
      <c r="F274" s="2268"/>
      <c r="G274" s="2268"/>
      <c r="H274" s="2268"/>
      <c r="I274" s="2269"/>
      <c r="J274" s="383">
        <f>K75+E112-J272</f>
        <v>1141.2400000000002</v>
      </c>
      <c r="K274" s="302"/>
      <c r="L274" s="377"/>
      <c r="M274" s="2252" t="s">
        <v>202</v>
      </c>
      <c r="U274" s="382" t="s">
        <v>206</v>
      </c>
      <c r="V274" s="303" t="s">
        <v>83</v>
      </c>
    </row>
    <row r="308" spans="3:5" x14ac:dyDescent="0.25">
      <c r="C308" s="2264"/>
      <c r="D308" s="2264"/>
      <c r="E308" s="2264"/>
    </row>
    <row r="309" spans="3:5" x14ac:dyDescent="0.25">
      <c r="C309" s="2264"/>
      <c r="D309" s="2264"/>
      <c r="E309" s="2264"/>
    </row>
    <row r="310" spans="3:5" x14ac:dyDescent="0.25">
      <c r="C310" s="2264"/>
      <c r="D310" s="2264"/>
      <c r="E310" s="2264"/>
    </row>
    <row r="311" spans="3:5" x14ac:dyDescent="0.25">
      <c r="C311" s="2264"/>
      <c r="D311" s="2264"/>
      <c r="E311" s="2264"/>
    </row>
    <row r="312" spans="3:5" x14ac:dyDescent="0.25">
      <c r="C312" s="2264"/>
      <c r="D312" s="2264"/>
      <c r="E312" s="2264"/>
    </row>
    <row r="313" spans="3:5" x14ac:dyDescent="0.25">
      <c r="C313" s="2264"/>
      <c r="D313" s="2264"/>
      <c r="E313" s="2264"/>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4E5F-C686-48CD-BCD3-574D2444CC98}">
  <sheetPr>
    <pageSetUpPr fitToPage="1"/>
  </sheetPr>
  <dimension ref="A1:V313"/>
  <sheetViews>
    <sheetView topLeftCell="A260" zoomScaleNormal="100" workbookViewId="0">
      <selection activeCell="I204" sqref="I204"/>
    </sheetView>
  </sheetViews>
  <sheetFormatPr defaultRowHeight="15" x14ac:dyDescent="0.25"/>
  <cols>
    <col min="1" max="5" width="10.7109375" style="2287" customWidth="1"/>
    <col min="6" max="6" width="0.85546875" style="2287" customWidth="1"/>
    <col min="7" max="11" width="10.7109375" style="2287" customWidth="1"/>
    <col min="12" max="12" width="5.7109375" style="2287" customWidth="1"/>
    <col min="13" max="16" width="10.7109375" style="2287" customWidth="1"/>
    <col min="17" max="16384" width="9.140625" style="2287"/>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March</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44275</v>
      </c>
      <c r="E11" s="173"/>
      <c r="F11" s="173"/>
      <c r="G11" s="492"/>
      <c r="H11" s="492"/>
      <c r="I11" s="2291" t="s">
        <v>203</v>
      </c>
      <c r="J11" s="174">
        <f>K60</f>
        <v>2811.89</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296"/>
      <c r="J13" s="174">
        <f>J11-E12</f>
        <v>2811.89</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178.06</v>
      </c>
      <c r="E15" s="181"/>
      <c r="F15" s="177"/>
      <c r="G15" s="182"/>
      <c r="H15" s="182"/>
      <c r="I15" s="177"/>
      <c r="J15" s="177"/>
      <c r="K15" s="183"/>
    </row>
    <row r="16" spans="1:11" ht="15.75" thickBot="1" x14ac:dyDescent="0.3">
      <c r="A16" s="184" t="s">
        <v>98</v>
      </c>
      <c r="B16" s="197"/>
      <c r="C16" s="177"/>
      <c r="D16" s="185">
        <f>D111</f>
        <v>138.89999999999998</v>
      </c>
      <c r="E16" s="181"/>
      <c r="F16" s="177"/>
      <c r="G16" s="182"/>
      <c r="H16" s="182"/>
      <c r="I16" s="177"/>
      <c r="J16" s="177"/>
      <c r="K16" s="183"/>
    </row>
    <row r="17" spans="1:11" ht="16.5" thickBot="1" x14ac:dyDescent="0.3">
      <c r="A17" s="188" t="s">
        <v>218</v>
      </c>
      <c r="B17" s="189"/>
      <c r="C17" s="189"/>
      <c r="D17" s="190" t="s">
        <v>85</v>
      </c>
      <c r="E17" s="191">
        <f>E112</f>
        <v>316.95999999999998</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101.28</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100.69</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201.97</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295"/>
      <c r="J27" s="191">
        <f>J13+E17-E25</f>
        <v>2926.88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301"/>
      <c r="G32" s="151"/>
      <c r="H32" s="151"/>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935</v>
      </c>
      <c r="G34" s="613">
        <f>C34-E34</f>
        <v>0</v>
      </c>
      <c r="H34" s="614">
        <f>E34/C34</f>
        <v>1</v>
      </c>
      <c r="I34" s="612"/>
    </row>
    <row r="35" spans="1:11" x14ac:dyDescent="0.25">
      <c r="A35" s="306" t="s">
        <v>56</v>
      </c>
      <c r="B35" s="514"/>
      <c r="C35" s="79">
        <v>700</v>
      </c>
      <c r="D35" s="398">
        <f>D81</f>
        <v>700</v>
      </c>
      <c r="E35" s="412">
        <f>D194</f>
        <v>700</v>
      </c>
      <c r="G35" s="615">
        <f>C35-E35</f>
        <v>0</v>
      </c>
      <c r="H35" s="614">
        <f>E35/C35</f>
        <v>1</v>
      </c>
      <c r="I35" s="612"/>
      <c r="J35" s="151"/>
    </row>
    <row r="36" spans="1:11" ht="15.75" thickBot="1" x14ac:dyDescent="0.3">
      <c r="A36" s="404" t="s">
        <v>57</v>
      </c>
      <c r="B36" s="515"/>
      <c r="C36" s="405">
        <v>250</v>
      </c>
      <c r="D36" s="406">
        <f>D82</f>
        <v>250</v>
      </c>
      <c r="E36" s="413">
        <f>D213</f>
        <v>250</v>
      </c>
      <c r="G36" s="616">
        <f>C36-E36</f>
        <v>0</v>
      </c>
      <c r="H36" s="617">
        <f>E36/C36</f>
        <v>1</v>
      </c>
      <c r="I36" s="612"/>
      <c r="J36" s="151"/>
    </row>
    <row r="37" spans="1:11" ht="15.75" thickBot="1" x14ac:dyDescent="0.3">
      <c r="A37" s="407" t="s">
        <v>60</v>
      </c>
      <c r="B37" s="516"/>
      <c r="C37" s="408">
        <f>SUM(C34:C36)</f>
        <v>1885</v>
      </c>
      <c r="D37" s="409">
        <f>SUM(D34:D36)</f>
        <v>1885</v>
      </c>
      <c r="E37" s="410">
        <f>SUM(E34:E36)</f>
        <v>1885</v>
      </c>
      <c r="G37" s="43">
        <f>C37-E37</f>
        <v>0</v>
      </c>
      <c r="H37" s="11"/>
      <c r="I37" s="612"/>
    </row>
    <row r="38" spans="1:11" ht="5.0999999999999996" customHeight="1" thickBot="1" x14ac:dyDescent="0.35">
      <c r="A38" s="2314"/>
      <c r="B38" s="2314"/>
      <c r="E38" s="2301"/>
      <c r="G38" s="151"/>
      <c r="H38" s="151"/>
    </row>
    <row r="39" spans="1:11" ht="15.75" thickBot="1" x14ac:dyDescent="0.3">
      <c r="A39" s="421" t="s">
        <v>82</v>
      </c>
      <c r="B39" s="517"/>
      <c r="C39" s="422"/>
      <c r="D39" s="418" t="s">
        <v>126</v>
      </c>
      <c r="E39" s="155" t="s">
        <v>127</v>
      </c>
    </row>
    <row r="40" spans="1:11" x14ac:dyDescent="0.25">
      <c r="A40" s="423" t="s">
        <v>214</v>
      </c>
      <c r="B40" s="518"/>
      <c r="C40" s="424"/>
      <c r="D40" s="419">
        <f>D83</f>
        <v>275.63</v>
      </c>
      <c r="E40" s="61">
        <f>D270</f>
        <v>414.53</v>
      </c>
      <c r="F40" s="151"/>
    </row>
    <row r="41" spans="1:11" x14ac:dyDescent="0.25">
      <c r="A41" s="425" t="s">
        <v>69</v>
      </c>
      <c r="B41" s="519"/>
      <c r="C41" s="430"/>
      <c r="D41" s="417">
        <f>D84</f>
        <v>651.26</v>
      </c>
      <c r="E41" s="32">
        <f>D240</f>
        <v>627.34999999999991</v>
      </c>
      <c r="F41" s="151"/>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926.89</v>
      </c>
      <c r="E43" s="33">
        <f>SUM(E40:E42)</f>
        <v>1041.8799999999999</v>
      </c>
      <c r="K43" s="183"/>
    </row>
    <row r="44" spans="1:11" ht="15.75" thickBot="1" x14ac:dyDescent="0.3">
      <c r="A44" s="2299"/>
      <c r="B44" s="2299"/>
      <c r="C44" s="10"/>
      <c r="D44" s="10"/>
      <c r="E44" s="11"/>
      <c r="K44" s="183"/>
    </row>
    <row r="45" spans="1:11" ht="16.5" thickBot="1" x14ac:dyDescent="0.3">
      <c r="A45" s="487" t="s">
        <v>131</v>
      </c>
      <c r="B45" s="522"/>
      <c r="C45" s="488"/>
      <c r="D45" s="2315"/>
      <c r="E45" s="2315"/>
      <c r="F45" s="490"/>
      <c r="G45" s="2316"/>
      <c r="H45" s="2316"/>
      <c r="I45" s="362" t="s">
        <v>200</v>
      </c>
      <c r="J45" s="361" t="s">
        <v>199</v>
      </c>
      <c r="K45" s="183"/>
    </row>
    <row r="46" spans="1:11" ht="15.75" thickBot="1" x14ac:dyDescent="0.3">
      <c r="A46" s="197"/>
      <c r="B46" s="197"/>
      <c r="C46" s="177"/>
      <c r="F46" s="177"/>
      <c r="G46" s="196"/>
      <c r="H46" s="196"/>
      <c r="I46" s="198">
        <f>C37+E43</f>
        <v>2926.88</v>
      </c>
      <c r="J46" s="199">
        <f>E37+E43</f>
        <v>2926.88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296"/>
      <c r="J49" s="191">
        <f>J257</f>
        <v>0</v>
      </c>
      <c r="K49" s="203"/>
    </row>
    <row r="50" spans="1:14" x14ac:dyDescent="0.25">
      <c r="A50" s="51" t="s">
        <v>162</v>
      </c>
      <c r="B50" s="51"/>
      <c r="C50" s="2288"/>
      <c r="D50" s="2301"/>
      <c r="E50" s="11"/>
    </row>
    <row r="54" spans="1:14" ht="18.75" x14ac:dyDescent="0.3">
      <c r="E54" s="380" t="s">
        <v>144</v>
      </c>
      <c r="I54" s="18"/>
      <c r="J54" s="2519" t="s">
        <v>556</v>
      </c>
      <c r="K54" s="2519"/>
    </row>
    <row r="55" spans="1:14" ht="9.9499999999999993" customHeight="1" x14ac:dyDescent="0.25">
      <c r="A55" s="1013"/>
      <c r="B55" s="1013"/>
      <c r="C55" s="1801" t="s">
        <v>854</v>
      </c>
      <c r="D55" s="2301"/>
      <c r="E55" s="2301"/>
      <c r="J55" s="2301"/>
    </row>
    <row r="56" spans="1:14" ht="19.5" thickBot="1" x14ac:dyDescent="0.35">
      <c r="A56" s="164" t="s">
        <v>59</v>
      </c>
      <c r="B56" s="164"/>
      <c r="C56" s="2589" t="s">
        <v>1091</v>
      </c>
      <c r="D56" s="2589"/>
      <c r="E56" s="2589"/>
      <c r="F56" s="18"/>
      <c r="G56" s="2320">
        <v>2021</v>
      </c>
      <c r="H56" s="168"/>
      <c r="J56" s="2301"/>
    </row>
    <row r="57" spans="1:14" x14ac:dyDescent="0.25">
      <c r="J57" s="2301"/>
    </row>
    <row r="58" spans="1:14" ht="12" customHeight="1" x14ac:dyDescent="0.25">
      <c r="A58" s="258" t="s">
        <v>64</v>
      </c>
      <c r="B58" s="258"/>
      <c r="C58" s="11"/>
      <c r="D58" s="1802" t="s">
        <v>855</v>
      </c>
      <c r="E58" s="2301"/>
      <c r="J58" s="2301"/>
    </row>
    <row r="59" spans="1:14" ht="8.1" customHeight="1" thickBot="1" x14ac:dyDescent="0.35">
      <c r="A59" s="2314"/>
      <c r="B59" s="2314"/>
      <c r="C59" s="11"/>
      <c r="D59" s="2301"/>
      <c r="E59" s="2301"/>
      <c r="J59" s="2301"/>
    </row>
    <row r="60" spans="1:14" ht="15.75" thickBot="1" x14ac:dyDescent="0.3">
      <c r="A60" s="2289" t="s">
        <v>198</v>
      </c>
      <c r="B60" s="2290"/>
      <c r="C60" s="2295"/>
      <c r="D60" s="359">
        <v>44275</v>
      </c>
      <c r="E60" s="358"/>
      <c r="F60" s="2295"/>
      <c r="G60" s="2295"/>
      <c r="H60" s="2295"/>
      <c r="I60" s="2295"/>
      <c r="J60" s="357" t="s">
        <v>203</v>
      </c>
      <c r="K60" s="356">
        <v>2811.89</v>
      </c>
    </row>
    <row r="61" spans="1:14" ht="9.9499999999999993" customHeight="1" thickBot="1" x14ac:dyDescent="0.3">
      <c r="B61" s="1804" t="s">
        <v>856</v>
      </c>
      <c r="H61" s="1804" t="s">
        <v>857</v>
      </c>
      <c r="K61" s="162"/>
    </row>
    <row r="62" spans="1:14" ht="20.100000000000001" customHeight="1" thickBot="1" x14ac:dyDescent="0.3">
      <c r="A62" s="2297" t="s">
        <v>169</v>
      </c>
      <c r="B62" s="2309"/>
      <c r="C62" s="2309"/>
      <c r="D62" s="73" t="s">
        <v>17</v>
      </c>
      <c r="E62" s="207" t="s">
        <v>99</v>
      </c>
      <c r="G62" s="2584" t="s">
        <v>554</v>
      </c>
      <c r="H62" s="2585"/>
      <c r="I62" s="2585"/>
      <c r="J62" s="2586"/>
      <c r="K62" s="162"/>
    </row>
    <row r="63" spans="1:14" ht="15.75" customHeight="1" thickBot="1" x14ac:dyDescent="0.3">
      <c r="A63" s="2486" t="s">
        <v>1078</v>
      </c>
      <c r="B63" s="2487"/>
      <c r="C63" s="2488"/>
      <c r="D63" s="233"/>
      <c r="E63" s="355"/>
      <c r="G63" s="2297" t="s">
        <v>63</v>
      </c>
      <c r="H63" s="2309"/>
      <c r="I63" s="558" t="s">
        <v>17</v>
      </c>
      <c r="J63" s="271" t="s">
        <v>61</v>
      </c>
      <c r="K63" s="162"/>
      <c r="N63" s="2312"/>
    </row>
    <row r="64" spans="1:14" x14ac:dyDescent="0.25">
      <c r="A64" s="2489"/>
      <c r="B64" s="2490"/>
      <c r="C64" s="2491"/>
      <c r="D64" s="211"/>
      <c r="E64" s="354"/>
      <c r="G64" s="2486" t="s">
        <v>224</v>
      </c>
      <c r="H64" s="2488"/>
      <c r="I64" s="228">
        <v>40</v>
      </c>
      <c r="J64" s="231" t="s">
        <v>1092</v>
      </c>
      <c r="K64" s="162"/>
    </row>
    <row r="65" spans="1:11" x14ac:dyDescent="0.25">
      <c r="A65" s="2489"/>
      <c r="B65" s="2490"/>
      <c r="C65" s="2491"/>
      <c r="D65" s="211"/>
      <c r="E65" s="354"/>
      <c r="G65" s="2489" t="s">
        <v>1069</v>
      </c>
      <c r="H65" s="2491"/>
      <c r="I65" s="227">
        <v>15.89</v>
      </c>
      <c r="J65" s="226" t="s">
        <v>878</v>
      </c>
      <c r="K65" s="162"/>
    </row>
    <row r="66" spans="1:11" x14ac:dyDescent="0.25">
      <c r="A66" s="2489"/>
      <c r="B66" s="2490"/>
      <c r="C66" s="2491"/>
      <c r="D66" s="211"/>
      <c r="E66" s="354"/>
      <c r="G66" s="2489" t="s">
        <v>1093</v>
      </c>
      <c r="H66" s="2491"/>
      <c r="I66" s="227">
        <v>13.44</v>
      </c>
      <c r="J66" s="226" t="s">
        <v>1094</v>
      </c>
      <c r="K66" s="162"/>
    </row>
    <row r="67" spans="1:11" x14ac:dyDescent="0.25">
      <c r="A67" s="2489"/>
      <c r="B67" s="2490"/>
      <c r="C67" s="2491"/>
      <c r="D67" s="211"/>
      <c r="E67" s="354"/>
      <c r="G67" s="2489" t="s">
        <v>1095</v>
      </c>
      <c r="H67" s="2491"/>
      <c r="I67" s="227">
        <v>11.95</v>
      </c>
      <c r="J67" s="226" t="s">
        <v>879</v>
      </c>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294" t="s">
        <v>196</v>
      </c>
      <c r="B75" s="2295"/>
      <c r="C75" s="2295"/>
      <c r="D75" s="2295"/>
      <c r="E75" s="351"/>
      <c r="F75" s="2295"/>
      <c r="G75" s="2295"/>
      <c r="H75" s="2295"/>
      <c r="I75" s="2295"/>
      <c r="J75" s="2296"/>
      <c r="K75" s="33">
        <f>K60-D73</f>
        <v>2811.89</v>
      </c>
    </row>
    <row r="76" spans="1:11" ht="8.1" customHeight="1" x14ac:dyDescent="0.25">
      <c r="E76" s="2301"/>
      <c r="K76" s="162"/>
    </row>
    <row r="77" spans="1:11" ht="12" customHeight="1" x14ac:dyDescent="0.25">
      <c r="A77" s="258" t="s">
        <v>763</v>
      </c>
      <c r="E77" s="2301"/>
      <c r="K77" s="162"/>
    </row>
    <row r="78" spans="1:11" ht="9.9499999999999993" customHeight="1" thickBot="1" x14ac:dyDescent="0.3">
      <c r="D78" s="1806" t="s">
        <v>858</v>
      </c>
      <c r="E78" s="2301"/>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2301"/>
      <c r="G80" s="2575" t="s">
        <v>139</v>
      </c>
      <c r="H80" s="2575"/>
      <c r="I80" s="2575"/>
      <c r="J80" s="2575"/>
      <c r="K80" s="2575"/>
    </row>
    <row r="81" spans="1:11" ht="15" customHeight="1" x14ac:dyDescent="0.25">
      <c r="A81" s="2572" t="s">
        <v>123</v>
      </c>
      <c r="B81" s="2573"/>
      <c r="C81" s="568">
        <v>700</v>
      </c>
      <c r="D81" s="555">
        <v>700</v>
      </c>
      <c r="E81" s="556">
        <f>C81-D81</f>
        <v>0</v>
      </c>
      <c r="G81" s="2574" t="s">
        <v>762</v>
      </c>
      <c r="H81" s="2575"/>
      <c r="I81" s="2575"/>
      <c r="J81" s="2575"/>
      <c r="K81" s="2575"/>
    </row>
    <row r="82" spans="1:11" ht="15" customHeight="1" thickBot="1" x14ac:dyDescent="0.3">
      <c r="A82" s="2576" t="s">
        <v>114</v>
      </c>
      <c r="B82" s="2577"/>
      <c r="C82" s="417">
        <v>250</v>
      </c>
      <c r="D82" s="565">
        <v>250</v>
      </c>
      <c r="E82" s="469">
        <f>C82-D82</f>
        <v>0</v>
      </c>
      <c r="G82" s="2495"/>
      <c r="H82" s="2495"/>
      <c r="I82" s="2495"/>
      <c r="J82" s="2495"/>
      <c r="K82" s="2495"/>
    </row>
    <row r="83" spans="1:11" ht="15" customHeight="1" x14ac:dyDescent="0.25">
      <c r="A83" s="2578" t="s">
        <v>211</v>
      </c>
      <c r="B83" s="2579"/>
      <c r="C83" s="414">
        <f>D83</f>
        <v>275.63</v>
      </c>
      <c r="D83" s="415">
        <v>275.63</v>
      </c>
      <c r="E83" s="59" t="s">
        <v>229</v>
      </c>
      <c r="G83" s="2495"/>
      <c r="H83" s="2495"/>
      <c r="I83" s="2495"/>
      <c r="J83" s="2495"/>
      <c r="K83" s="2495"/>
    </row>
    <row r="84" spans="1:11" ht="15" customHeight="1" x14ac:dyDescent="0.25">
      <c r="A84" s="2565" t="s">
        <v>122</v>
      </c>
      <c r="B84" s="2566"/>
      <c r="C84" s="414">
        <f>D84</f>
        <v>651.26</v>
      </c>
      <c r="D84" s="415">
        <v>651.26</v>
      </c>
      <c r="E84" s="59" t="s">
        <v>229</v>
      </c>
      <c r="F84" s="2301"/>
      <c r="G84" s="2801" t="s">
        <v>1096</v>
      </c>
      <c r="H84" s="2495"/>
      <c r="I84" s="2495"/>
      <c r="J84" s="2495"/>
      <c r="K84" s="2495"/>
    </row>
    <row r="85" spans="1:11" ht="15" customHeight="1" thickBot="1" x14ac:dyDescent="0.3">
      <c r="A85" s="2567" t="s">
        <v>149</v>
      </c>
      <c r="B85" s="2568"/>
      <c r="C85" s="414">
        <f>D85</f>
        <v>0</v>
      </c>
      <c r="D85" s="416">
        <v>0</v>
      </c>
      <c r="E85" s="59" t="s">
        <v>229</v>
      </c>
      <c r="F85" s="2301"/>
      <c r="G85" s="2495"/>
      <c r="H85" s="2495"/>
      <c r="I85" s="2495"/>
      <c r="J85" s="2495"/>
      <c r="K85" s="2495"/>
    </row>
    <row r="86" spans="1:11" ht="15" customHeight="1" thickBot="1" x14ac:dyDescent="0.3">
      <c r="A86" s="2569" t="s">
        <v>228</v>
      </c>
      <c r="B86" s="2570"/>
      <c r="C86" s="156">
        <f>C80+C81+C82+C83+C84+C85</f>
        <v>2811.8900000000003</v>
      </c>
      <c r="D86" s="33">
        <f>SUM(D80:D85)</f>
        <v>2811.8900000000003</v>
      </c>
      <c r="E86" s="11"/>
      <c r="G86" s="2571"/>
      <c r="H86" s="2571"/>
      <c r="I86" s="2571"/>
      <c r="J86" s="2571"/>
      <c r="K86" s="2571"/>
    </row>
    <row r="87" spans="1:11" ht="9.9499999999999993" customHeight="1" thickBot="1" x14ac:dyDescent="0.3">
      <c r="E87" s="2301"/>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301"/>
      <c r="K89" s="162"/>
    </row>
    <row r="90" spans="1:11" ht="12" customHeight="1" x14ac:dyDescent="0.25">
      <c r="A90" s="258" t="s">
        <v>65</v>
      </c>
      <c r="B90" s="258"/>
      <c r="C90" s="160"/>
      <c r="D90" s="1808" t="s">
        <v>860</v>
      </c>
      <c r="E90" s="2301"/>
      <c r="K90" s="162"/>
    </row>
    <row r="91" spans="1:11" ht="5.0999999999999996" customHeight="1" thickBot="1" x14ac:dyDescent="0.35">
      <c r="A91" s="2314"/>
      <c r="B91" s="2314"/>
      <c r="C91" s="24"/>
      <c r="D91" s="2301"/>
      <c r="E91" s="2301"/>
      <c r="K91" s="162"/>
    </row>
    <row r="92" spans="1:11" ht="15.75" thickBot="1" x14ac:dyDescent="0.3">
      <c r="A92" s="2561" t="s">
        <v>4</v>
      </c>
      <c r="B92" s="2562"/>
      <c r="C92" s="999" t="s">
        <v>100</v>
      </c>
      <c r="D92" s="1000" t="s">
        <v>49</v>
      </c>
      <c r="E92" s="1001" t="s">
        <v>16</v>
      </c>
      <c r="K92" s="162"/>
    </row>
    <row r="93" spans="1:11" x14ac:dyDescent="0.25">
      <c r="A93" s="2563" t="s">
        <v>5</v>
      </c>
      <c r="B93" s="2564"/>
      <c r="C93" s="233">
        <v>40</v>
      </c>
      <c r="D93" s="233"/>
      <c r="E93" s="34">
        <f t="shared" ref="E93:E107" si="0">SUM(C93:D93)</f>
        <v>40</v>
      </c>
      <c r="K93" s="162"/>
    </row>
    <row r="94" spans="1:11" x14ac:dyDescent="0.25">
      <c r="A94" s="2549" t="s">
        <v>536</v>
      </c>
      <c r="B94" s="2550"/>
      <c r="C94" s="211">
        <v>61.3</v>
      </c>
      <c r="D94" s="211">
        <v>9.52</v>
      </c>
      <c r="E94" s="34">
        <f t="shared" si="0"/>
        <v>70.819999999999993</v>
      </c>
      <c r="G94" s="2619" t="s">
        <v>1100</v>
      </c>
      <c r="H94" s="2619"/>
      <c r="I94" s="2619"/>
      <c r="K94" s="162"/>
    </row>
    <row r="95" spans="1:11" x14ac:dyDescent="0.25">
      <c r="A95" s="2549" t="s">
        <v>490</v>
      </c>
      <c r="B95" s="2550"/>
      <c r="C95" s="211">
        <v>0</v>
      </c>
      <c r="D95" s="211">
        <v>0</v>
      </c>
      <c r="E95" s="34">
        <f t="shared" si="0"/>
        <v>0</v>
      </c>
      <c r="H95" s="2495" t="s">
        <v>13</v>
      </c>
      <c r="I95" s="2495"/>
      <c r="J95" s="805" t="s">
        <v>1101</v>
      </c>
      <c r="K95" s="162"/>
    </row>
    <row r="96" spans="1:11" x14ac:dyDescent="0.25">
      <c r="A96" s="2549" t="s">
        <v>8</v>
      </c>
      <c r="B96" s="2550"/>
      <c r="C96" s="211">
        <v>0</v>
      </c>
      <c r="D96" s="211">
        <v>0</v>
      </c>
      <c r="E96" s="34">
        <f t="shared" si="0"/>
        <v>0</v>
      </c>
      <c r="H96" s="2509" t="s">
        <v>11</v>
      </c>
      <c r="I96" s="2495"/>
      <c r="J96" s="805" t="s">
        <v>1101</v>
      </c>
      <c r="K96" s="162"/>
    </row>
    <row r="97" spans="1:11" x14ac:dyDescent="0.25">
      <c r="A97" s="2549" t="s">
        <v>7</v>
      </c>
      <c r="B97" s="2550"/>
      <c r="C97" s="211">
        <v>37.49</v>
      </c>
      <c r="D97" s="211">
        <v>90.41</v>
      </c>
      <c r="E97" s="34">
        <f t="shared" si="0"/>
        <v>127.9</v>
      </c>
      <c r="K97" s="162"/>
    </row>
    <row r="98" spans="1:11" x14ac:dyDescent="0.25">
      <c r="A98" s="2549" t="s">
        <v>50</v>
      </c>
      <c r="B98" s="2550"/>
      <c r="C98" s="211">
        <v>0</v>
      </c>
      <c r="D98" s="211">
        <v>0</v>
      </c>
      <c r="E98" s="34">
        <f t="shared" si="0"/>
        <v>0</v>
      </c>
      <c r="K98" s="162"/>
    </row>
    <row r="99" spans="1:11" x14ac:dyDescent="0.25">
      <c r="A99" s="2549"/>
      <c r="B99" s="2550"/>
      <c r="C99" s="211"/>
      <c r="D99" s="211"/>
      <c r="E99" s="34">
        <f t="shared" si="0"/>
        <v>0</v>
      </c>
      <c r="K99" s="162"/>
    </row>
    <row r="100" spans="1:11" ht="15.75" thickBot="1" x14ac:dyDescent="0.3">
      <c r="A100" s="2549" t="s">
        <v>491</v>
      </c>
      <c r="B100" s="2550"/>
      <c r="C100" s="211">
        <v>17</v>
      </c>
      <c r="D100" s="211">
        <v>0</v>
      </c>
      <c r="E100" s="34">
        <f t="shared" si="0"/>
        <v>17</v>
      </c>
      <c r="I100" s="1803" t="s">
        <v>861</v>
      </c>
      <c r="K100" s="162"/>
    </row>
    <row r="101" spans="1:11" ht="15.75" thickBot="1" x14ac:dyDescent="0.3">
      <c r="A101" s="2549" t="s">
        <v>15</v>
      </c>
      <c r="B101" s="2550"/>
      <c r="C101" s="211">
        <v>22.27</v>
      </c>
      <c r="D101" s="211">
        <v>38.97</v>
      </c>
      <c r="E101" s="34">
        <f t="shared" si="0"/>
        <v>61.239999999999995</v>
      </c>
      <c r="G101" s="350" t="s">
        <v>62</v>
      </c>
      <c r="H101" s="2309"/>
      <c r="I101" s="349" t="s">
        <v>100</v>
      </c>
      <c r="J101" s="348" t="s">
        <v>49</v>
      </c>
      <c r="K101" s="162"/>
    </row>
    <row r="102" spans="1:11" x14ac:dyDescent="0.25">
      <c r="A102" s="2549"/>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178.06</v>
      </c>
      <c r="D108" s="960">
        <f>SUM(D93:D107)</f>
        <v>138.89999999999998</v>
      </c>
      <c r="E108" s="960">
        <f>SUM(E93:E107)</f>
        <v>316.95999999999998</v>
      </c>
    </row>
    <row r="109" spans="1:11" ht="8.1" customHeight="1" thickBot="1" x14ac:dyDescent="0.3">
      <c r="K109" s="162"/>
    </row>
    <row r="110" spans="1:11" ht="15.75" thickBot="1" x14ac:dyDescent="0.3">
      <c r="A110" s="346" t="s">
        <v>91</v>
      </c>
      <c r="B110" s="527"/>
      <c r="C110" s="344">
        <f>C108</f>
        <v>178.06</v>
      </c>
      <c r="K110" s="162"/>
    </row>
    <row r="111" spans="1:11" ht="15.75" thickBot="1" x14ac:dyDescent="0.3">
      <c r="A111" s="345" t="s">
        <v>90</v>
      </c>
      <c r="B111" s="75"/>
      <c r="C111" s="75"/>
      <c r="D111" s="344">
        <f>D108</f>
        <v>138.89999999999998</v>
      </c>
      <c r="E111" s="2555" t="s">
        <v>537</v>
      </c>
      <c r="F111" s="2556"/>
      <c r="G111" s="2556"/>
      <c r="H111" s="2556"/>
      <c r="I111" s="2556"/>
      <c r="J111" s="2556"/>
      <c r="K111" s="2556"/>
    </row>
    <row r="112" spans="1:11" ht="15.75" thickBot="1" x14ac:dyDescent="0.3">
      <c r="A112" s="342" t="s">
        <v>217</v>
      </c>
      <c r="B112" s="341"/>
      <c r="C112" s="341"/>
      <c r="D112" s="341"/>
      <c r="E112" s="219">
        <f>E108</f>
        <v>316.95999999999998</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178.06</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301"/>
      <c r="G117" s="161"/>
      <c r="H117" s="161"/>
      <c r="K117" s="162"/>
    </row>
    <row r="118" spans="1:21" ht="15.75" thickBot="1" x14ac:dyDescent="0.3">
      <c r="C118" s="11"/>
      <c r="D118" s="11"/>
      <c r="E118" s="2301"/>
      <c r="K118" s="162" t="s">
        <v>143</v>
      </c>
    </row>
    <row r="119" spans="1:21" ht="18" customHeight="1" thickBot="1" x14ac:dyDescent="0.3">
      <c r="A119" s="2546" t="s">
        <v>191</v>
      </c>
      <c r="B119" s="2547"/>
      <c r="C119" s="2547"/>
      <c r="D119" s="2547"/>
      <c r="E119" s="2547"/>
      <c r="F119" s="2547"/>
      <c r="G119" s="2547"/>
      <c r="H119" s="2547"/>
      <c r="I119" s="2547"/>
      <c r="J119" s="2548"/>
      <c r="K119" s="222">
        <f>K114</f>
        <v>178.06</v>
      </c>
    </row>
    <row r="120" spans="1:21" ht="8.1" customHeight="1" x14ac:dyDescent="0.25">
      <c r="D120" s="10"/>
      <c r="E120" s="2301"/>
      <c r="I120" s="86"/>
      <c r="K120" s="162"/>
    </row>
    <row r="121" spans="1:21" ht="15" customHeight="1" x14ac:dyDescent="0.25">
      <c r="A121" s="258" t="s">
        <v>265</v>
      </c>
      <c r="B121" s="258"/>
      <c r="D121" s="10"/>
      <c r="E121" s="2301"/>
      <c r="I121" s="86"/>
      <c r="K121" s="162"/>
    </row>
    <row r="122" spans="1:21" ht="15" customHeight="1" x14ac:dyDescent="0.25">
      <c r="A122" s="258"/>
      <c r="B122" s="258"/>
      <c r="D122" s="10"/>
      <c r="E122" s="2301"/>
      <c r="I122" s="86"/>
      <c r="K122" s="162"/>
    </row>
    <row r="123" spans="1:21" ht="15" customHeight="1" x14ac:dyDescent="0.25">
      <c r="A123" s="448" t="s">
        <v>650</v>
      </c>
      <c r="B123" s="448"/>
      <c r="D123" s="10"/>
      <c r="E123" s="2301"/>
      <c r="I123" s="86"/>
      <c r="K123" s="162"/>
    </row>
    <row r="124" spans="1:21" ht="9.9499999999999993" customHeight="1" thickBot="1" x14ac:dyDescent="0.3">
      <c r="D124" s="1809" t="s">
        <v>863</v>
      </c>
      <c r="K124" s="162"/>
    </row>
    <row r="125" spans="1:21" ht="15" customHeight="1" thickBot="1" x14ac:dyDescent="0.3">
      <c r="A125" s="2506" t="s">
        <v>19</v>
      </c>
      <c r="B125" s="2508"/>
      <c r="C125" s="2298"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c r="G126" s="2540" t="s">
        <v>545</v>
      </c>
      <c r="H126" s="2540"/>
      <c r="I126" s="2540"/>
      <c r="J126" s="2540"/>
      <c r="K126" s="2540"/>
    </row>
    <row r="127" spans="1:21" ht="15" customHeight="1" x14ac:dyDescent="0.25">
      <c r="A127" s="2541"/>
      <c r="B127" s="2542"/>
      <c r="C127" s="98" t="s">
        <v>51</v>
      </c>
      <c r="D127" s="225"/>
      <c r="E127" s="226"/>
      <c r="G127" s="2531" t="s">
        <v>1103</v>
      </c>
      <c r="H127" s="2495"/>
      <c r="I127" s="2495"/>
      <c r="J127" s="2495"/>
      <c r="K127" s="2495"/>
    </row>
    <row r="128" spans="1:21" ht="15" customHeight="1" x14ac:dyDescent="0.25">
      <c r="A128" s="2541"/>
      <c r="B128" s="2542"/>
      <c r="C128" s="98" t="s">
        <v>0</v>
      </c>
      <c r="D128" s="225"/>
      <c r="E128" s="226"/>
      <c r="G128" s="2540" t="s">
        <v>1102</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1104</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905</v>
      </c>
      <c r="G136" s="2531" t="s">
        <v>540</v>
      </c>
      <c r="H136" s="2531"/>
      <c r="I136" s="2531"/>
      <c r="J136" s="2531"/>
      <c r="K136" s="2531"/>
    </row>
    <row r="137" spans="1:11" ht="15" customHeight="1" x14ac:dyDescent="0.25">
      <c r="A137" s="1011" t="s">
        <v>552</v>
      </c>
      <c r="B137" s="1012" t="s">
        <v>553</v>
      </c>
      <c r="C137" s="1010" t="s">
        <v>29</v>
      </c>
      <c r="D137" s="227">
        <v>11.95</v>
      </c>
      <c r="E137" s="229" t="s">
        <v>904</v>
      </c>
      <c r="G137" s="2531" t="s">
        <v>540</v>
      </c>
      <c r="H137" s="2531"/>
      <c r="I137" s="2531"/>
      <c r="J137" s="2531"/>
      <c r="K137" s="2531"/>
    </row>
    <row r="138" spans="1:11" ht="15" customHeight="1" x14ac:dyDescent="0.25">
      <c r="A138" s="1002"/>
      <c r="B138" s="80" t="s">
        <v>224</v>
      </c>
      <c r="C138" s="80" t="s">
        <v>550</v>
      </c>
      <c r="D138" s="227"/>
      <c r="E138" s="229"/>
      <c r="G138" s="2531" t="s">
        <v>540</v>
      </c>
      <c r="H138" s="2531"/>
      <c r="I138" s="2531"/>
      <c r="J138" s="2531"/>
      <c r="K138" s="2531"/>
    </row>
    <row r="139" spans="1:11" ht="15" customHeight="1" x14ac:dyDescent="0.25">
      <c r="A139" s="1002"/>
      <c r="B139" s="80" t="s">
        <v>224</v>
      </c>
      <c r="C139" s="102" t="s">
        <v>373</v>
      </c>
      <c r="D139" s="227">
        <v>40</v>
      </c>
      <c r="E139" s="229" t="s">
        <v>1098</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313"/>
      <c r="B148" s="2300" t="s">
        <v>1</v>
      </c>
      <c r="C148" s="1003" t="s">
        <v>541</v>
      </c>
      <c r="D148" s="1005"/>
      <c r="E148" s="231"/>
      <c r="G148" s="2526"/>
      <c r="H148" s="2526"/>
      <c r="I148" s="2526"/>
      <c r="J148" s="2526"/>
      <c r="K148" s="2526"/>
    </row>
    <row r="149" spans="1:14" ht="15" customHeight="1" x14ac:dyDescent="0.25">
      <c r="A149" s="2532" t="s">
        <v>119</v>
      </c>
      <c r="B149" s="2533"/>
      <c r="C149" s="2379" t="s">
        <v>1072</v>
      </c>
      <c r="D149" s="232">
        <v>15.89</v>
      </c>
      <c r="E149" s="132" t="s">
        <v>1098</v>
      </c>
      <c r="G149" s="2802" t="s">
        <v>1105</v>
      </c>
      <c r="H149" s="2802"/>
      <c r="I149" s="2802"/>
      <c r="J149" s="2802"/>
      <c r="K149" s="2802"/>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307" t="s">
        <v>120</v>
      </c>
      <c r="B158" s="2308"/>
      <c r="C158" s="2303"/>
      <c r="D158" s="33">
        <f>SUM(D126:D157)</f>
        <v>101.28</v>
      </c>
      <c r="E158" s="2304"/>
      <c r="G158" s="2193" t="s">
        <v>281</v>
      </c>
      <c r="H158" s="593" t="s">
        <v>277</v>
      </c>
      <c r="I158" s="593" t="s">
        <v>278</v>
      </c>
      <c r="K158" s="162"/>
      <c r="L158" s="10"/>
    </row>
    <row r="159" spans="1:14" ht="15" customHeight="1" thickBot="1" x14ac:dyDescent="0.3">
      <c r="G159" s="2292"/>
      <c r="H159" s="606">
        <v>101.28</v>
      </c>
      <c r="I159" s="592">
        <f>D158-H159</f>
        <v>0</v>
      </c>
      <c r="K159" s="162"/>
      <c r="M159" s="33">
        <f>(K119-H159)</f>
        <v>76.78</v>
      </c>
      <c r="N159" s="325" t="s">
        <v>276</v>
      </c>
    </row>
    <row r="160" spans="1:14" ht="15" customHeight="1" thickBot="1" x14ac:dyDescent="0.3">
      <c r="A160" s="2310" t="s">
        <v>246</v>
      </c>
      <c r="B160" s="231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2293" t="s">
        <v>242</v>
      </c>
      <c r="H162" s="2293"/>
      <c r="J162" s="10"/>
      <c r="K162" s="162"/>
    </row>
    <row r="163" spans="1:16" ht="15" customHeight="1" thickBot="1" x14ac:dyDescent="0.3">
      <c r="A163" s="2287" t="s">
        <v>279</v>
      </c>
      <c r="D163" s="33">
        <f>D162-I159</f>
        <v>935</v>
      </c>
      <c r="E163" s="33">
        <f>C162-D163</f>
        <v>0</v>
      </c>
      <c r="G163" s="2292" t="s">
        <v>287</v>
      </c>
      <c r="K163" s="162"/>
      <c r="M163" s="2293" t="s">
        <v>741</v>
      </c>
    </row>
    <row r="164" spans="1:16" ht="15" customHeight="1" thickBot="1" x14ac:dyDescent="0.3">
      <c r="A164" s="596" t="s">
        <v>280</v>
      </c>
      <c r="B164" s="2319"/>
      <c r="C164" s="484"/>
      <c r="D164" s="431">
        <f>N164</f>
        <v>0</v>
      </c>
      <c r="E164" s="483" t="s">
        <v>239</v>
      </c>
      <c r="G164" s="2311" t="s">
        <v>738</v>
      </c>
      <c r="H164" s="2509" t="s">
        <v>282</v>
      </c>
      <c r="I164" s="2509"/>
      <c r="J164" s="2292"/>
      <c r="M164" s="2311" t="s">
        <v>738</v>
      </c>
      <c r="N164" s="607">
        <v>0</v>
      </c>
    </row>
    <row r="165" spans="1:16" ht="15" customHeight="1" thickBot="1" x14ac:dyDescent="0.3">
      <c r="A165" s="461" t="s">
        <v>247</v>
      </c>
      <c r="B165" s="461"/>
      <c r="C165" s="460">
        <f>C162</f>
        <v>935</v>
      </c>
      <c r="D165" s="456">
        <f>D163+D164</f>
        <v>935</v>
      </c>
      <c r="E165" s="457">
        <f>+C162-D165</f>
        <v>0</v>
      </c>
      <c r="G165" s="2292" t="s">
        <v>704</v>
      </c>
      <c r="H165" s="2292"/>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295"/>
      <c r="F170" s="2295"/>
      <c r="G170" s="2295"/>
      <c r="H170" s="2295"/>
      <c r="I170" s="2295"/>
      <c r="J170" s="33">
        <f>M159-D164</f>
        <v>76.78</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317"/>
      <c r="C176" s="2295"/>
      <c r="D176" s="2295"/>
      <c r="E176" s="2295"/>
      <c r="F176" s="2295"/>
      <c r="G176" s="2295"/>
      <c r="H176" s="2295"/>
      <c r="I176" s="323"/>
      <c r="J176" s="33">
        <f>J170</f>
        <v>76.78</v>
      </c>
      <c r="K176" s="162" t="s">
        <v>146</v>
      </c>
    </row>
    <row r="177" spans="1:16" ht="15" customHeight="1" x14ac:dyDescent="0.25">
      <c r="J177" s="10"/>
      <c r="K177" s="162"/>
    </row>
    <row r="178" spans="1:16" ht="15" customHeight="1" x14ac:dyDescent="0.25">
      <c r="J178" s="10"/>
      <c r="K178" s="162"/>
    </row>
    <row r="179" spans="1:16" ht="15" customHeight="1" thickBot="1" x14ac:dyDescent="0.3">
      <c r="A179" s="2310" t="s">
        <v>651</v>
      </c>
      <c r="D179" s="1806" t="s">
        <v>864</v>
      </c>
      <c r="J179" s="10"/>
      <c r="K179" s="162"/>
    </row>
    <row r="180" spans="1:16" ht="15" customHeight="1" thickBot="1" x14ac:dyDescent="0.3">
      <c r="A180" s="2302" t="s">
        <v>88</v>
      </c>
      <c r="B180" s="2303"/>
      <c r="C180" s="70" t="s">
        <v>80</v>
      </c>
      <c r="D180" s="92" t="s">
        <v>71</v>
      </c>
      <c r="E180" s="71" t="s">
        <v>81</v>
      </c>
      <c r="K180" s="162"/>
    </row>
    <row r="181" spans="1:16" ht="15" customHeight="1" x14ac:dyDescent="0.25">
      <c r="A181" s="2520"/>
      <c r="B181" s="2521"/>
      <c r="C181" s="1538"/>
      <c r="D181" s="233"/>
      <c r="E181" s="231"/>
      <c r="G181" s="151" t="s">
        <v>124</v>
      </c>
      <c r="H181" s="151"/>
      <c r="K181" s="162"/>
    </row>
    <row r="182" spans="1:16" ht="15" customHeight="1" x14ac:dyDescent="0.25">
      <c r="A182" s="2522"/>
      <c r="B182" s="2523"/>
      <c r="C182" s="1538"/>
      <c r="D182" s="233"/>
      <c r="E182" s="231"/>
      <c r="G182" s="151"/>
      <c r="H182" s="151"/>
      <c r="K182" s="162"/>
    </row>
    <row r="183" spans="1:16" ht="15" customHeight="1" x14ac:dyDescent="0.25">
      <c r="A183" s="2522"/>
      <c r="B183" s="2523"/>
      <c r="C183" s="1538"/>
      <c r="D183" s="233"/>
      <c r="E183" s="231"/>
      <c r="G183" s="151"/>
      <c r="H183" s="151"/>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302" t="s">
        <v>89</v>
      </c>
      <c r="B187" s="2303"/>
      <c r="C187" s="2303"/>
      <c r="D187" s="33">
        <f>SUM(D181:D186)</f>
        <v>0</v>
      </c>
      <c r="E187" s="2304"/>
      <c r="G187" s="2193" t="s">
        <v>281</v>
      </c>
      <c r="H187" s="593" t="s">
        <v>277</v>
      </c>
      <c r="I187" s="593" t="s">
        <v>278</v>
      </c>
      <c r="K187" s="162"/>
      <c r="L187" s="10"/>
    </row>
    <row r="188" spans="1:16" ht="15" customHeight="1" thickBot="1" x14ac:dyDescent="0.3">
      <c r="G188" s="2292"/>
      <c r="H188" s="606">
        <v>0</v>
      </c>
      <c r="I188" s="592">
        <f>D187-H188</f>
        <v>0</v>
      </c>
      <c r="K188" s="162"/>
      <c r="M188" s="33">
        <f>(J176-H188)</f>
        <v>76.78</v>
      </c>
      <c r="N188" s="325" t="s">
        <v>276</v>
      </c>
    </row>
    <row r="189" spans="1:16" ht="15" customHeight="1" thickBot="1" x14ac:dyDescent="0.3">
      <c r="A189" s="2310" t="s">
        <v>285</v>
      </c>
      <c r="B189" s="2310"/>
      <c r="J189" s="10"/>
      <c r="K189" s="162"/>
    </row>
    <row r="190" spans="1:16" ht="15" customHeight="1" thickBot="1" x14ac:dyDescent="0.3">
      <c r="A190" s="462" t="s">
        <v>123</v>
      </c>
      <c r="B190" s="462"/>
      <c r="C190" s="463" t="s">
        <v>245</v>
      </c>
      <c r="D190" s="463" t="s">
        <v>47</v>
      </c>
      <c r="E190" s="463" t="s">
        <v>243</v>
      </c>
      <c r="H190" s="51"/>
      <c r="I190" s="10"/>
      <c r="J190" s="2292"/>
      <c r="K190" s="162"/>
      <c r="P190" s="2311" t="s">
        <v>83</v>
      </c>
    </row>
    <row r="191" spans="1:16" ht="15" customHeight="1" thickBot="1" x14ac:dyDescent="0.3">
      <c r="A191" s="464" t="s">
        <v>248</v>
      </c>
      <c r="B191" s="539"/>
      <c r="C191" s="465">
        <f>C81</f>
        <v>700</v>
      </c>
      <c r="D191" s="469">
        <f>D81</f>
        <v>700</v>
      </c>
      <c r="E191" s="308">
        <f>C191-D191</f>
        <v>0</v>
      </c>
      <c r="G191" s="2293" t="s">
        <v>257</v>
      </c>
      <c r="H191" s="2293"/>
      <c r="J191" s="10"/>
      <c r="K191" s="162"/>
    </row>
    <row r="192" spans="1:16" ht="15" customHeight="1" thickBot="1" x14ac:dyDescent="0.3">
      <c r="A192" s="586" t="s">
        <v>274</v>
      </c>
      <c r="B192" s="587"/>
      <c r="C192" s="588"/>
      <c r="D192" s="33">
        <f>D191-I188</f>
        <v>700</v>
      </c>
      <c r="E192" s="33">
        <f>E191+I188</f>
        <v>0</v>
      </c>
      <c r="G192" s="2292" t="s">
        <v>287</v>
      </c>
      <c r="M192" s="2293" t="s">
        <v>737</v>
      </c>
    </row>
    <row r="193" spans="1:14" ht="15" customHeight="1" thickBot="1" x14ac:dyDescent="0.3">
      <c r="A193" s="596" t="s">
        <v>280</v>
      </c>
      <c r="B193" s="2318"/>
      <c r="C193" s="589"/>
      <c r="D193" s="431">
        <f>N193</f>
        <v>0</v>
      </c>
      <c r="E193" s="450" t="s">
        <v>256</v>
      </c>
      <c r="G193" s="2311" t="s">
        <v>738</v>
      </c>
      <c r="H193" s="2509" t="s">
        <v>282</v>
      </c>
      <c r="I193" s="2509"/>
      <c r="J193" s="2292"/>
      <c r="K193" s="162"/>
      <c r="L193" s="10"/>
      <c r="M193" s="2311" t="s">
        <v>736</v>
      </c>
      <c r="N193" s="607">
        <v>0</v>
      </c>
    </row>
    <row r="194" spans="1:14" ht="15" customHeight="1" thickBot="1" x14ac:dyDescent="0.3">
      <c r="A194" s="467" t="s">
        <v>231</v>
      </c>
      <c r="B194" s="467"/>
      <c r="C194" s="466">
        <f>C191</f>
        <v>700</v>
      </c>
      <c r="D194" s="466">
        <f>D192+D193</f>
        <v>700</v>
      </c>
      <c r="E194" s="466">
        <f>C194-D194</f>
        <v>0</v>
      </c>
      <c r="G194" s="2292" t="s">
        <v>703</v>
      </c>
      <c r="H194" s="2293"/>
      <c r="J194" s="2292"/>
    </row>
    <row r="195" spans="1:14" ht="15" customHeight="1" x14ac:dyDescent="0.25"/>
    <row r="196" spans="1:14" ht="15" customHeight="1" thickBot="1" x14ac:dyDescent="0.3">
      <c r="G196" s="2293"/>
      <c r="H196" s="2293"/>
      <c r="J196" s="10"/>
      <c r="K196" s="162"/>
    </row>
    <row r="197" spans="1:14" ht="15" customHeight="1" thickBot="1" x14ac:dyDescent="0.3">
      <c r="A197" s="324" t="s">
        <v>92</v>
      </c>
      <c r="B197" s="329"/>
      <c r="C197" s="2295"/>
      <c r="D197" s="2295"/>
      <c r="E197" s="2295"/>
      <c r="F197" s="2295"/>
      <c r="G197" s="2295"/>
      <c r="H197" s="2295"/>
      <c r="I197" s="323"/>
      <c r="J197" s="33">
        <f>M188-D193</f>
        <v>76.78</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293"/>
      <c r="C201" s="2293"/>
      <c r="D201" s="1805" t="s">
        <v>864</v>
      </c>
      <c r="K201" s="162"/>
    </row>
    <row r="202" spans="1:14" ht="15" customHeight="1" thickBot="1" x14ac:dyDescent="0.3">
      <c r="A202" s="136" t="s">
        <v>111</v>
      </c>
      <c r="B202" s="540"/>
      <c r="C202" s="2303"/>
      <c r="D202" s="147" t="s">
        <v>17</v>
      </c>
      <c r="K202" s="162"/>
    </row>
    <row r="203" spans="1:14" ht="15" customHeight="1" x14ac:dyDescent="0.25">
      <c r="A203" s="2510" t="s">
        <v>0</v>
      </c>
      <c r="B203" s="2511"/>
      <c r="C203" s="2512"/>
      <c r="D203" s="396"/>
      <c r="G203" s="151" t="s">
        <v>125</v>
      </c>
      <c r="H203" s="151"/>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293"/>
      <c r="H205" s="2293"/>
      <c r="J205" s="10"/>
      <c r="N205" s="162"/>
    </row>
    <row r="206" spans="1:14" ht="15" customHeight="1" thickBot="1" x14ac:dyDescent="0.3">
      <c r="A206" s="2307" t="s">
        <v>121</v>
      </c>
      <c r="B206" s="2308"/>
      <c r="C206" s="2303"/>
      <c r="D206" s="33">
        <f>SUM(D203:D205)</f>
        <v>0</v>
      </c>
      <c r="E206" s="2292" t="s">
        <v>293</v>
      </c>
    </row>
    <row r="207" spans="1:14" ht="15" customHeight="1" x14ac:dyDescent="0.25">
      <c r="K207" s="162"/>
    </row>
    <row r="208" spans="1:14" ht="15" customHeight="1" thickBot="1" x14ac:dyDescent="0.3">
      <c r="A208" s="2310" t="s">
        <v>289</v>
      </c>
      <c r="B208" s="2310"/>
      <c r="K208" s="162"/>
    </row>
    <row r="209" spans="1:16" ht="15" customHeight="1" thickBot="1" x14ac:dyDescent="0.3">
      <c r="A209" s="1132" t="s">
        <v>114</v>
      </c>
      <c r="B209" s="1132"/>
      <c r="C209" s="472" t="s">
        <v>245</v>
      </c>
      <c r="D209" s="472" t="s">
        <v>47</v>
      </c>
      <c r="E209" s="472" t="s">
        <v>243</v>
      </c>
      <c r="K209" s="162"/>
      <c r="P209" s="2311" t="s">
        <v>83</v>
      </c>
    </row>
    <row r="210" spans="1:16" ht="15" customHeight="1" thickBot="1" x14ac:dyDescent="0.3">
      <c r="A210" s="1132" t="s">
        <v>248</v>
      </c>
      <c r="B210" s="1132"/>
      <c r="C210" s="432">
        <f>C82</f>
        <v>250</v>
      </c>
      <c r="D210" s="432">
        <f>D82</f>
        <v>250</v>
      </c>
      <c r="E210" s="432">
        <f>C210-D210</f>
        <v>0</v>
      </c>
      <c r="G210" s="2293" t="s">
        <v>257</v>
      </c>
      <c r="H210" s="2293"/>
      <c r="K210" s="162"/>
    </row>
    <row r="211" spans="1:16" ht="15" customHeight="1" thickBot="1" x14ac:dyDescent="0.3">
      <c r="A211" s="486" t="s">
        <v>273</v>
      </c>
      <c r="B211" s="544"/>
      <c r="C211" s="479"/>
      <c r="D211" s="432">
        <f>D210-D206</f>
        <v>250</v>
      </c>
      <c r="E211" s="432">
        <f>E210+D206</f>
        <v>0</v>
      </c>
      <c r="G211" s="2292" t="s">
        <v>290</v>
      </c>
      <c r="M211" s="2293" t="s">
        <v>739</v>
      </c>
    </row>
    <row r="212" spans="1:16" ht="15" customHeight="1" thickBot="1" x14ac:dyDescent="0.3">
      <c r="A212" s="596" t="s">
        <v>280</v>
      </c>
      <c r="B212" s="2319"/>
      <c r="C212" s="2296"/>
      <c r="D212" s="431">
        <f>N212</f>
        <v>0</v>
      </c>
      <c r="E212" s="450" t="s">
        <v>256</v>
      </c>
      <c r="G212" s="2311" t="s">
        <v>738</v>
      </c>
      <c r="H212" s="2509" t="s">
        <v>282</v>
      </c>
      <c r="I212" s="2509"/>
      <c r="J212" s="2292"/>
      <c r="K212" s="162"/>
      <c r="M212" s="2287" t="s">
        <v>738</v>
      </c>
      <c r="N212" s="607"/>
    </row>
    <row r="213" spans="1:16" ht="15" customHeight="1" thickBot="1" x14ac:dyDescent="0.3">
      <c r="A213" s="473" t="s">
        <v>250</v>
      </c>
      <c r="B213" s="545"/>
      <c r="C213" s="432">
        <f>C210</f>
        <v>250</v>
      </c>
      <c r="D213" s="432">
        <f>D211+D212</f>
        <v>250</v>
      </c>
      <c r="E213" s="432">
        <f>C213-D213</f>
        <v>0</v>
      </c>
      <c r="G213" s="2293" t="s">
        <v>292</v>
      </c>
      <c r="H213" s="2293"/>
    </row>
    <row r="214" spans="1:16" ht="15" customHeight="1" x14ac:dyDescent="0.25"/>
    <row r="215" spans="1:16" ht="15" customHeight="1" thickBot="1" x14ac:dyDescent="0.3">
      <c r="G215" s="2293"/>
      <c r="H215" s="2293"/>
      <c r="J215" s="10"/>
      <c r="K215" s="162"/>
    </row>
    <row r="216" spans="1:16" ht="15" customHeight="1" thickBot="1" x14ac:dyDescent="0.3">
      <c r="A216" s="324" t="s">
        <v>251</v>
      </c>
      <c r="B216" s="329"/>
      <c r="C216" s="2295"/>
      <c r="D216" s="2295"/>
      <c r="E216" s="2295"/>
      <c r="F216" s="2295"/>
      <c r="G216" s="2295"/>
      <c r="H216" s="2295"/>
      <c r="I216" s="323"/>
      <c r="J216" s="33">
        <f>J197-D212</f>
        <v>76.78</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295"/>
      <c r="D222" s="2295"/>
      <c r="E222" s="2295"/>
      <c r="F222" s="2295"/>
      <c r="G222" s="2295"/>
      <c r="H222" s="2295"/>
      <c r="I222" s="323"/>
      <c r="J222" s="33">
        <f>J216</f>
        <v>76.78</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310" t="s">
        <v>264</v>
      </c>
      <c r="B226" s="2310"/>
      <c r="D226" s="10"/>
    </row>
    <row r="227" spans="1:14" ht="15" customHeight="1" thickBot="1" x14ac:dyDescent="0.3">
      <c r="A227" s="2305" t="s">
        <v>234</v>
      </c>
      <c r="B227" s="2306"/>
      <c r="C227" s="2306"/>
      <c r="D227" s="437">
        <f>D84</f>
        <v>651.26</v>
      </c>
      <c r="E227" s="2293" t="s">
        <v>254</v>
      </c>
    </row>
    <row r="228" spans="1:14" ht="15" customHeight="1" thickBot="1" x14ac:dyDescent="0.3">
      <c r="A228" s="2302" t="s">
        <v>142</v>
      </c>
      <c r="B228" s="2303"/>
      <c r="C228" s="2303"/>
      <c r="D228" s="480" t="s">
        <v>17</v>
      </c>
      <c r="E228" s="1803" t="s">
        <v>866</v>
      </c>
    </row>
    <row r="229" spans="1:14" ht="15" customHeight="1" x14ac:dyDescent="0.25">
      <c r="A229" s="2486" t="s">
        <v>1099</v>
      </c>
      <c r="B229" s="2487"/>
      <c r="C229" s="2488"/>
      <c r="D229" s="396">
        <v>76.78</v>
      </c>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76.78</v>
      </c>
      <c r="E233" s="2292" t="s">
        <v>740</v>
      </c>
      <c r="J233" s="10"/>
      <c r="M233" s="33">
        <f>J222-D233</f>
        <v>0</v>
      </c>
      <c r="N233" s="2287" t="s">
        <v>276</v>
      </c>
    </row>
    <row r="234" spans="1:14" ht="15" customHeight="1" thickBot="1" x14ac:dyDescent="0.3">
      <c r="A234" s="2506" t="s">
        <v>93</v>
      </c>
      <c r="B234" s="2507"/>
      <c r="C234" s="2508"/>
      <c r="D234" s="73"/>
      <c r="E234" s="73" t="s">
        <v>81</v>
      </c>
      <c r="G234" s="1803" t="s">
        <v>867</v>
      </c>
      <c r="H234" s="2293"/>
      <c r="I234" s="10"/>
      <c r="J234" s="10"/>
    </row>
    <row r="235" spans="1:14" ht="15" customHeight="1" x14ac:dyDescent="0.25">
      <c r="A235" s="2486" t="s">
        <v>543</v>
      </c>
      <c r="B235" s="2487"/>
      <c r="C235" s="2488"/>
      <c r="D235" s="233">
        <v>80.7</v>
      </c>
      <c r="E235" s="433" t="s">
        <v>1112</v>
      </c>
      <c r="G235" s="2293"/>
      <c r="H235" s="2293"/>
      <c r="I235" s="10"/>
      <c r="J235" s="10"/>
    </row>
    <row r="236" spans="1:14" ht="15" customHeight="1" x14ac:dyDescent="0.25">
      <c r="A236" s="2489" t="s">
        <v>1097</v>
      </c>
      <c r="B236" s="2490"/>
      <c r="C236" s="2491"/>
      <c r="D236" s="233">
        <v>19.989999999999998</v>
      </c>
      <c r="E236" s="433" t="s">
        <v>1112</v>
      </c>
      <c r="G236" s="2293"/>
      <c r="H236" s="2293"/>
      <c r="I236" s="10"/>
      <c r="J236" s="10"/>
    </row>
    <row r="237" spans="1:14" ht="15" customHeight="1" x14ac:dyDescent="0.25">
      <c r="A237" s="2489"/>
      <c r="B237" s="2490"/>
      <c r="C237" s="2491"/>
      <c r="D237" s="211"/>
      <c r="E237" s="434"/>
      <c r="G237" s="2293"/>
      <c r="H237" s="2293"/>
      <c r="I237" s="10"/>
      <c r="J237" s="10"/>
    </row>
    <row r="238" spans="1:14" ht="15" customHeight="1" thickBot="1" x14ac:dyDescent="0.3">
      <c r="A238" s="2492"/>
      <c r="B238" s="2493"/>
      <c r="C238" s="2494"/>
      <c r="D238" s="235"/>
      <c r="E238" s="435"/>
      <c r="G238" s="2293"/>
      <c r="H238" s="2293"/>
      <c r="I238" s="10"/>
      <c r="J238" s="10"/>
    </row>
    <row r="239" spans="1:14" ht="15" customHeight="1" thickBot="1" x14ac:dyDescent="0.3">
      <c r="A239" s="2497" t="s">
        <v>94</v>
      </c>
      <c r="B239" s="2498"/>
      <c r="C239" s="2499"/>
      <c r="D239" s="33">
        <f>SUM(D235:D238)</f>
        <v>100.69</v>
      </c>
      <c r="E239" s="436"/>
      <c r="I239" s="10"/>
      <c r="J239" s="10"/>
    </row>
    <row r="240" spans="1:14" ht="15" customHeight="1" thickBot="1" x14ac:dyDescent="0.3">
      <c r="A240" s="2500" t="s">
        <v>253</v>
      </c>
      <c r="B240" s="2501"/>
      <c r="C240" s="2502"/>
      <c r="D240" s="33">
        <f>D227+D233-D239</f>
        <v>627.34999999999991</v>
      </c>
      <c r="E240" s="2293" t="s">
        <v>294</v>
      </c>
      <c r="I240" s="10"/>
      <c r="J240" s="10"/>
    </row>
    <row r="241" spans="1:16" ht="15" customHeight="1" thickBot="1" x14ac:dyDescent="0.3"/>
    <row r="242" spans="1:16" ht="15.95" customHeight="1" thickBot="1" x14ac:dyDescent="0.35">
      <c r="A242" s="2294" t="s">
        <v>560</v>
      </c>
      <c r="B242" s="2295"/>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292" t="s">
        <v>266</v>
      </c>
      <c r="G247" s="2293"/>
      <c r="H247" s="2293"/>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297" t="s">
        <v>95</v>
      </c>
      <c r="B249" s="2309"/>
      <c r="C249" s="2298"/>
      <c r="D249" s="73" t="s">
        <v>71</v>
      </c>
      <c r="E249" s="73" t="s">
        <v>81</v>
      </c>
      <c r="G249" s="1803" t="s">
        <v>868</v>
      </c>
      <c r="P249" s="2311"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302" t="s">
        <v>96</v>
      </c>
      <c r="B254" s="2303"/>
      <c r="C254" s="2303"/>
      <c r="D254" s="33">
        <f>SUM(D250:D253)</f>
        <v>0</v>
      </c>
      <c r="K254" s="162"/>
    </row>
    <row r="255" spans="1:16" ht="15.95" customHeight="1" thickBot="1" x14ac:dyDescent="0.35">
      <c r="A255" s="446" t="s">
        <v>130</v>
      </c>
      <c r="B255" s="547"/>
      <c r="C255" s="307"/>
      <c r="D255" s="447">
        <f>D247+D248-D254</f>
        <v>0</v>
      </c>
      <c r="E255" s="2293" t="s">
        <v>295</v>
      </c>
      <c r="G255" s="2292"/>
      <c r="H255" s="2292"/>
      <c r="K255" s="162"/>
    </row>
    <row r="256" spans="1:16" ht="15.95" customHeight="1" thickBot="1" x14ac:dyDescent="0.3">
      <c r="E256" s="2311"/>
      <c r="G256" s="2292"/>
      <c r="H256" s="2292"/>
      <c r="K256" s="162"/>
    </row>
    <row r="257" spans="1:11" ht="15.95" customHeight="1" thickBot="1" x14ac:dyDescent="0.3">
      <c r="A257" s="172" t="s">
        <v>260</v>
      </c>
      <c r="B257" s="173"/>
      <c r="C257" s="173"/>
      <c r="D257" s="202"/>
      <c r="E257" s="173"/>
      <c r="F257" s="173"/>
      <c r="G257" s="205"/>
      <c r="H257" s="205"/>
      <c r="I257" s="2295"/>
      <c r="J257" s="191">
        <f>J242-D248</f>
        <v>0</v>
      </c>
      <c r="K257" s="162"/>
    </row>
    <row r="258" spans="1:11" ht="15.95" customHeight="1" x14ac:dyDescent="0.25">
      <c r="A258" s="51" t="s">
        <v>163</v>
      </c>
      <c r="B258" s="51"/>
      <c r="C258" s="2288"/>
      <c r="D258" s="2301"/>
      <c r="E258" s="11"/>
      <c r="J258" s="10"/>
      <c r="K258" s="162"/>
    </row>
    <row r="259" spans="1:11" ht="15.95" customHeight="1" x14ac:dyDescent="0.25">
      <c r="E259" s="2311"/>
      <c r="G259" s="2292"/>
      <c r="H259" s="2292"/>
      <c r="K259" s="162"/>
    </row>
    <row r="260" spans="1:11" ht="15.95" customHeight="1" thickBot="1" x14ac:dyDescent="0.3">
      <c r="A260" s="258" t="s">
        <v>221</v>
      </c>
      <c r="B260" s="258"/>
      <c r="K260" s="162"/>
    </row>
    <row r="261" spans="1:11" ht="15.95" customHeight="1" thickBot="1" x14ac:dyDescent="0.3">
      <c r="A261" s="319" t="s">
        <v>213</v>
      </c>
      <c r="B261" s="318"/>
      <c r="C261" s="318"/>
      <c r="D261" s="33">
        <f>D83</f>
        <v>275.63</v>
      </c>
      <c r="E261" s="2287" t="s">
        <v>235</v>
      </c>
      <c r="G261" s="151" t="s">
        <v>232</v>
      </c>
      <c r="H261" s="151"/>
      <c r="K261" s="162"/>
    </row>
    <row r="262" spans="1:11" ht="15.95" customHeight="1" x14ac:dyDescent="0.25">
      <c r="A262" s="317" t="s">
        <v>112</v>
      </c>
      <c r="B262" s="548"/>
      <c r="C262" s="316"/>
      <c r="D262" s="58">
        <f>D206</f>
        <v>0</v>
      </c>
      <c r="E262" s="2287" t="s">
        <v>235</v>
      </c>
      <c r="G262" s="151" t="s">
        <v>151</v>
      </c>
      <c r="H262" s="151"/>
      <c r="K262" s="162"/>
    </row>
    <row r="263" spans="1:11" ht="15.95" customHeight="1" thickBot="1" x14ac:dyDescent="0.3">
      <c r="A263" s="315" t="s">
        <v>113</v>
      </c>
      <c r="B263" s="549"/>
      <c r="C263" s="314"/>
      <c r="D263" s="257">
        <f>D111</f>
        <v>138.89999999999998</v>
      </c>
      <c r="E263" s="2287" t="s">
        <v>235</v>
      </c>
      <c r="G263" s="151" t="s">
        <v>232</v>
      </c>
      <c r="H263" s="151"/>
      <c r="K263" s="162"/>
    </row>
    <row r="264" spans="1:11" ht="15.95" customHeight="1" thickBot="1" x14ac:dyDescent="0.3">
      <c r="A264" s="2297" t="s">
        <v>212</v>
      </c>
      <c r="B264" s="2309"/>
      <c r="C264" s="2298"/>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311"/>
      <c r="K269" s="162"/>
    </row>
    <row r="270" spans="1:11" ht="15.95" customHeight="1" thickBot="1" x14ac:dyDescent="0.35">
      <c r="A270" s="440" t="s">
        <v>236</v>
      </c>
      <c r="B270" s="551"/>
      <c r="C270" s="312"/>
      <c r="D270" s="445">
        <f>D261+D262+D263-D269</f>
        <v>414.53</v>
      </c>
      <c r="E270" s="2293" t="s">
        <v>298</v>
      </c>
      <c r="G270" s="2292"/>
      <c r="H270" s="2292"/>
      <c r="K270" s="162"/>
    </row>
    <row r="271" spans="1:11" ht="15.95" customHeight="1" thickBot="1" x14ac:dyDescent="0.3">
      <c r="E271" s="2311"/>
      <c r="G271" s="2292"/>
      <c r="H271" s="2292"/>
      <c r="K271" s="162"/>
    </row>
    <row r="272" spans="1:11" ht="15.95" customHeight="1" thickBot="1" x14ac:dyDescent="0.3">
      <c r="A272" s="322" t="s">
        <v>204</v>
      </c>
      <c r="B272" s="552"/>
      <c r="C272" s="2295"/>
      <c r="D272" s="2295"/>
      <c r="E272" s="2295"/>
      <c r="F272" s="2295"/>
      <c r="G272" s="2295"/>
      <c r="H272" s="2295"/>
      <c r="I272" s="2296"/>
      <c r="J272" s="381">
        <f>D158+D187+D239+D269+D254</f>
        <v>201.97</v>
      </c>
      <c r="K272" s="162"/>
    </row>
    <row r="273" spans="1:22" ht="15.95" customHeight="1" thickBot="1" x14ac:dyDescent="0.3">
      <c r="G273" s="151"/>
      <c r="H273" s="151"/>
      <c r="K273" s="162"/>
    </row>
    <row r="274" spans="1:22" ht="16.5" thickBot="1" x14ac:dyDescent="0.3">
      <c r="A274" s="322" t="s">
        <v>205</v>
      </c>
      <c r="B274" s="552"/>
      <c r="C274" s="2295"/>
      <c r="D274" s="2295"/>
      <c r="E274" s="2295"/>
      <c r="F274" s="2295"/>
      <c r="G274" s="2295"/>
      <c r="H274" s="2295"/>
      <c r="I274" s="2296"/>
      <c r="J274" s="383">
        <f>K75+E112-J272</f>
        <v>2926.88</v>
      </c>
      <c r="K274" s="302"/>
      <c r="L274" s="377"/>
      <c r="M274" s="2287" t="s">
        <v>202</v>
      </c>
      <c r="U274" s="382" t="s">
        <v>206</v>
      </c>
      <c r="V274" s="303" t="s">
        <v>83</v>
      </c>
    </row>
    <row r="308" spans="3:5" x14ac:dyDescent="0.25">
      <c r="C308" s="2301"/>
      <c r="D308" s="2301"/>
      <c r="E308" s="2301"/>
    </row>
    <row r="309" spans="3:5" x14ac:dyDescent="0.25">
      <c r="C309" s="2301"/>
      <c r="D309" s="2301"/>
      <c r="E309" s="2301"/>
    </row>
    <row r="310" spans="3:5" x14ac:dyDescent="0.25">
      <c r="C310" s="2301"/>
      <c r="D310" s="2301"/>
      <c r="E310" s="2301"/>
    </row>
    <row r="311" spans="3:5" x14ac:dyDescent="0.25">
      <c r="C311" s="2301"/>
      <c r="D311" s="2301"/>
      <c r="E311" s="2301"/>
    </row>
    <row r="312" spans="3:5" x14ac:dyDescent="0.25">
      <c r="C312" s="2301"/>
      <c r="D312" s="2301"/>
      <c r="E312" s="2301"/>
    </row>
    <row r="313" spans="3:5" x14ac:dyDescent="0.25">
      <c r="C313" s="2301"/>
      <c r="D313" s="2301"/>
      <c r="E313" s="2301"/>
    </row>
  </sheetData>
  <sheetProtection sheet="1" objects="1" scenarios="1"/>
  <mergeCells count="167">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G94:I94"/>
    <mergeCell ref="H95:I95"/>
    <mergeCell ref="H96:I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497E-1D6A-4013-B85E-BD0EB153DCF1}">
  <sheetPr>
    <pageSetUpPr fitToPage="1"/>
  </sheetPr>
  <dimension ref="A1:V313"/>
  <sheetViews>
    <sheetView topLeftCell="A8" zoomScaleNormal="100" workbookViewId="0">
      <selection activeCell="J235" sqref="J235"/>
    </sheetView>
  </sheetViews>
  <sheetFormatPr defaultRowHeight="15" x14ac:dyDescent="0.25"/>
  <cols>
    <col min="1" max="5" width="10.7109375" style="2324" customWidth="1"/>
    <col min="6" max="6" width="0.85546875" style="2324" customWidth="1"/>
    <col min="7" max="11" width="10.7109375" style="2324" customWidth="1"/>
    <col min="12" max="12" width="5.7109375" style="2324" customWidth="1"/>
    <col min="13" max="16" width="10.7109375" style="2324" customWidth="1"/>
    <col min="17" max="16384" width="9.140625" style="2324"/>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April</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44298</v>
      </c>
      <c r="E11" s="173"/>
      <c r="F11" s="173"/>
      <c r="G11" s="492"/>
      <c r="H11" s="492"/>
      <c r="I11" s="2348" t="s">
        <v>203</v>
      </c>
      <c r="J11" s="174">
        <f>K60</f>
        <v>2896.88</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344"/>
      <c r="J13" s="174">
        <f>J11-E12</f>
        <v>2896.88</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195.24</v>
      </c>
      <c r="E15" s="181"/>
      <c r="F15" s="177"/>
      <c r="G15" s="182"/>
      <c r="H15" s="182"/>
      <c r="I15" s="177"/>
      <c r="J15" s="177"/>
      <c r="K15" s="183"/>
    </row>
    <row r="16" spans="1:11" ht="15.75" thickBot="1" x14ac:dyDescent="0.3">
      <c r="A16" s="184" t="s">
        <v>98</v>
      </c>
      <c r="B16" s="197"/>
      <c r="C16" s="177"/>
      <c r="D16" s="185">
        <f>D111</f>
        <v>72.84</v>
      </c>
      <c r="E16" s="181"/>
      <c r="F16" s="177"/>
      <c r="G16" s="182"/>
      <c r="H16" s="182"/>
      <c r="I16" s="177"/>
      <c r="J16" s="177"/>
      <c r="K16" s="183"/>
    </row>
    <row r="17" spans="1:11" ht="16.5" thickBot="1" x14ac:dyDescent="0.3">
      <c r="A17" s="188" t="s">
        <v>218</v>
      </c>
      <c r="B17" s="189"/>
      <c r="C17" s="189"/>
      <c r="D17" s="190" t="s">
        <v>85</v>
      </c>
      <c r="E17" s="191">
        <f>E112</f>
        <v>268.08</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101.28</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487.37</v>
      </c>
      <c r="E22" s="181"/>
      <c r="F22" s="177"/>
      <c r="G22" s="182"/>
      <c r="H22" s="182"/>
      <c r="I22" s="177"/>
      <c r="J22" s="177"/>
      <c r="K22" s="183"/>
    </row>
    <row r="23" spans="1:11" x14ac:dyDescent="0.25">
      <c r="A23" s="368" t="s">
        <v>156</v>
      </c>
      <c r="B23" s="509"/>
      <c r="C23" s="367"/>
      <c r="D23" s="185">
        <f>D239</f>
        <v>50.79</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639.43999999999994</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343"/>
      <c r="J27" s="191">
        <f>J13+E17-E25</f>
        <v>2525.52</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336"/>
      <c r="G32" s="2378"/>
      <c r="H32" s="2378"/>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935</v>
      </c>
      <c r="G34" s="613">
        <f>C34-E34</f>
        <v>0</v>
      </c>
      <c r="H34" s="614">
        <f>E34/C34</f>
        <v>1</v>
      </c>
      <c r="I34" s="612" t="s">
        <v>357</v>
      </c>
    </row>
    <row r="35" spans="1:11" x14ac:dyDescent="0.25">
      <c r="A35" s="306" t="s">
        <v>56</v>
      </c>
      <c r="B35" s="514"/>
      <c r="C35" s="79">
        <v>700</v>
      </c>
      <c r="D35" s="398">
        <f>D81</f>
        <v>700</v>
      </c>
      <c r="E35" s="412">
        <f>D194</f>
        <v>700</v>
      </c>
      <c r="G35" s="615">
        <f>C35-E35</f>
        <v>0</v>
      </c>
      <c r="H35" s="614">
        <f>E35/C35</f>
        <v>1</v>
      </c>
      <c r="I35" s="612" t="s">
        <v>355</v>
      </c>
      <c r="J35" s="2378"/>
    </row>
    <row r="36" spans="1:11" ht="15.75" thickBot="1" x14ac:dyDescent="0.3">
      <c r="A36" s="404" t="s">
        <v>57</v>
      </c>
      <c r="B36" s="515"/>
      <c r="C36" s="405">
        <v>250</v>
      </c>
      <c r="D36" s="406">
        <f>D82</f>
        <v>250</v>
      </c>
      <c r="E36" s="413">
        <f>D213</f>
        <v>250</v>
      </c>
      <c r="G36" s="616">
        <f>C36-E36</f>
        <v>0</v>
      </c>
      <c r="H36" s="617">
        <f>E36/C36</f>
        <v>1</v>
      </c>
      <c r="I36" s="612" t="s">
        <v>356</v>
      </c>
      <c r="J36" s="2378"/>
    </row>
    <row r="37" spans="1:11" ht="15.75" thickBot="1" x14ac:dyDescent="0.3">
      <c r="A37" s="407" t="s">
        <v>60</v>
      </c>
      <c r="B37" s="516"/>
      <c r="C37" s="408">
        <f>SUM(C34:C36)</f>
        <v>1885</v>
      </c>
      <c r="D37" s="409">
        <f>SUM(D34:D36)</f>
        <v>1885</v>
      </c>
      <c r="E37" s="410">
        <f>SUM(E34:E36)</f>
        <v>1885</v>
      </c>
      <c r="G37" s="43">
        <f>C37-E37</f>
        <v>0</v>
      </c>
      <c r="H37" s="11"/>
      <c r="I37" s="612"/>
    </row>
    <row r="38" spans="1:11" ht="5.0999999999999996" customHeight="1" thickBot="1" x14ac:dyDescent="0.35">
      <c r="A38" s="2364"/>
      <c r="B38" s="2364"/>
      <c r="E38" s="2336"/>
      <c r="G38" s="2378"/>
      <c r="H38" s="2378"/>
    </row>
    <row r="39" spans="1:11" ht="15.75" thickBot="1" x14ac:dyDescent="0.3">
      <c r="A39" s="421" t="s">
        <v>82</v>
      </c>
      <c r="B39" s="517"/>
      <c r="C39" s="422"/>
      <c r="D39" s="418" t="s">
        <v>126</v>
      </c>
      <c r="E39" s="155" t="s">
        <v>127</v>
      </c>
    </row>
    <row r="40" spans="1:11" x14ac:dyDescent="0.25">
      <c r="A40" s="423" t="s">
        <v>214</v>
      </c>
      <c r="B40" s="518"/>
      <c r="C40" s="424"/>
      <c r="D40" s="419">
        <f>D83</f>
        <v>414.53</v>
      </c>
      <c r="E40" s="61">
        <f>D270</f>
        <v>0</v>
      </c>
      <c r="F40" s="2378"/>
    </row>
    <row r="41" spans="1:11" x14ac:dyDescent="0.25">
      <c r="A41" s="425" t="s">
        <v>69</v>
      </c>
      <c r="B41" s="519"/>
      <c r="C41" s="430"/>
      <c r="D41" s="417">
        <f>D84</f>
        <v>597.35</v>
      </c>
      <c r="E41" s="32">
        <f>D240</f>
        <v>640.5200000000001</v>
      </c>
      <c r="F41" s="2378"/>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1011.88</v>
      </c>
      <c r="E43" s="33">
        <f>SUM(E40:E42)</f>
        <v>640.5200000000001</v>
      </c>
      <c r="K43" s="183"/>
    </row>
    <row r="44" spans="1:11" ht="15.75" thickBot="1" x14ac:dyDescent="0.3">
      <c r="A44" s="2339"/>
      <c r="B44" s="2339"/>
      <c r="C44" s="10"/>
      <c r="D44" s="10"/>
      <c r="E44" s="11"/>
      <c r="K44" s="183"/>
    </row>
    <row r="45" spans="1:11" ht="16.5" thickBot="1" x14ac:dyDescent="0.3">
      <c r="A45" s="487" t="s">
        <v>131</v>
      </c>
      <c r="B45" s="522"/>
      <c r="C45" s="488"/>
      <c r="D45" s="2367"/>
      <c r="E45" s="2367"/>
      <c r="F45" s="490"/>
      <c r="G45" s="2368"/>
      <c r="H45" s="2368"/>
      <c r="I45" s="362" t="s">
        <v>200</v>
      </c>
      <c r="J45" s="361" t="s">
        <v>199</v>
      </c>
      <c r="K45" s="183"/>
    </row>
    <row r="46" spans="1:11" ht="15.75" thickBot="1" x14ac:dyDescent="0.3">
      <c r="A46" s="197"/>
      <c r="B46" s="197"/>
      <c r="C46" s="177"/>
      <c r="F46" s="177"/>
      <c r="G46" s="196"/>
      <c r="H46" s="196"/>
      <c r="I46" s="198">
        <f>C37+E43</f>
        <v>2525.52</v>
      </c>
      <c r="J46" s="199">
        <f>E37+E43</f>
        <v>2525.52</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344"/>
      <c r="J49" s="191">
        <f>J257</f>
        <v>0</v>
      </c>
      <c r="K49" s="203"/>
    </row>
    <row r="50" spans="1:14" x14ac:dyDescent="0.25">
      <c r="A50" s="51" t="s">
        <v>162</v>
      </c>
      <c r="B50" s="51"/>
      <c r="C50" s="2353"/>
      <c r="D50" s="2336"/>
      <c r="E50" s="11"/>
    </row>
    <row r="54" spans="1:14" ht="18.75" x14ac:dyDescent="0.3">
      <c r="E54" s="380" t="s">
        <v>144</v>
      </c>
      <c r="I54" s="18"/>
      <c r="J54" s="2519" t="s">
        <v>556</v>
      </c>
      <c r="K54" s="2519"/>
    </row>
    <row r="55" spans="1:14" ht="9.9499999999999993" customHeight="1" x14ac:dyDescent="0.25">
      <c r="A55" s="1013"/>
      <c r="B55" s="1013"/>
      <c r="C55" s="1801" t="s">
        <v>854</v>
      </c>
      <c r="D55" s="2336"/>
      <c r="E55" s="2336"/>
      <c r="J55" s="2336"/>
    </row>
    <row r="56" spans="1:14" ht="19.5" thickBot="1" x14ac:dyDescent="0.35">
      <c r="A56" s="164" t="s">
        <v>59</v>
      </c>
      <c r="B56" s="164"/>
      <c r="C56" s="2589" t="s">
        <v>913</v>
      </c>
      <c r="D56" s="2589"/>
      <c r="E56" s="2589"/>
      <c r="F56" s="18"/>
      <c r="G56" s="2320">
        <v>2021</v>
      </c>
      <c r="H56" s="168"/>
      <c r="J56" s="2336"/>
    </row>
    <row r="57" spans="1:14" x14ac:dyDescent="0.25">
      <c r="J57" s="2336"/>
    </row>
    <row r="58" spans="1:14" ht="12" customHeight="1" x14ac:dyDescent="0.25">
      <c r="A58" s="258" t="s">
        <v>64</v>
      </c>
      <c r="B58" s="258"/>
      <c r="C58" s="11"/>
      <c r="D58" s="1802" t="s">
        <v>855</v>
      </c>
      <c r="E58" s="2336"/>
      <c r="J58" s="2336"/>
    </row>
    <row r="59" spans="1:14" ht="8.1" customHeight="1" thickBot="1" x14ac:dyDescent="0.35">
      <c r="A59" s="2364"/>
      <c r="B59" s="2364"/>
      <c r="C59" s="11"/>
      <c r="D59" s="2336"/>
      <c r="E59" s="2336"/>
      <c r="J59" s="2336"/>
    </row>
    <row r="60" spans="1:14" ht="15.75" thickBot="1" x14ac:dyDescent="0.3">
      <c r="A60" s="2346" t="s">
        <v>198</v>
      </c>
      <c r="B60" s="2347"/>
      <c r="C60" s="2343"/>
      <c r="D60" s="359">
        <v>44298</v>
      </c>
      <c r="E60" s="358"/>
      <c r="F60" s="2343"/>
      <c r="G60" s="2343"/>
      <c r="H60" s="2343"/>
      <c r="I60" s="2343"/>
      <c r="J60" s="357" t="s">
        <v>203</v>
      </c>
      <c r="K60" s="356">
        <v>2896.88</v>
      </c>
    </row>
    <row r="61" spans="1:14" ht="9.9499999999999993" customHeight="1" thickBot="1" x14ac:dyDescent="0.3">
      <c r="B61" s="1804" t="s">
        <v>856</v>
      </c>
      <c r="H61" s="1804" t="s">
        <v>857</v>
      </c>
      <c r="K61" s="162"/>
    </row>
    <row r="62" spans="1:14" ht="20.100000000000001" customHeight="1" thickBot="1" x14ac:dyDescent="0.3">
      <c r="A62" s="2332" t="s">
        <v>169</v>
      </c>
      <c r="B62" s="2333"/>
      <c r="C62" s="2333"/>
      <c r="D62" s="73" t="s">
        <v>17</v>
      </c>
      <c r="E62" s="207" t="s">
        <v>99</v>
      </c>
      <c r="G62" s="2584" t="s">
        <v>554</v>
      </c>
      <c r="H62" s="2585"/>
      <c r="I62" s="2585"/>
      <c r="J62" s="2586"/>
      <c r="K62" s="162"/>
    </row>
    <row r="63" spans="1:14" ht="15.75" customHeight="1" thickBot="1" x14ac:dyDescent="0.3">
      <c r="A63" s="2486" t="s">
        <v>842</v>
      </c>
      <c r="B63" s="2487"/>
      <c r="C63" s="2488"/>
      <c r="D63" s="233"/>
      <c r="E63" s="355"/>
      <c r="G63" s="2332" t="s">
        <v>63</v>
      </c>
      <c r="H63" s="2333"/>
      <c r="I63" s="558" t="s">
        <v>17</v>
      </c>
      <c r="J63" s="271" t="s">
        <v>61</v>
      </c>
      <c r="K63" s="162"/>
      <c r="N63" s="2374"/>
    </row>
    <row r="64" spans="1:14" x14ac:dyDescent="0.25">
      <c r="A64" s="2489"/>
      <c r="B64" s="2490"/>
      <c r="C64" s="2491"/>
      <c r="D64" s="211"/>
      <c r="E64" s="354"/>
      <c r="G64" s="2486" t="s">
        <v>1106</v>
      </c>
      <c r="H64" s="2488"/>
      <c r="I64" s="228">
        <v>11.95</v>
      </c>
      <c r="J64" s="231" t="s">
        <v>1107</v>
      </c>
      <c r="K64" s="162"/>
    </row>
    <row r="65" spans="1:11" x14ac:dyDescent="0.25">
      <c r="A65" s="2489"/>
      <c r="B65" s="2490"/>
      <c r="C65" s="2491"/>
      <c r="D65" s="211"/>
      <c r="E65" s="354"/>
      <c r="G65" s="2489" t="s">
        <v>1108</v>
      </c>
      <c r="H65" s="2491"/>
      <c r="I65" s="227">
        <v>13.44</v>
      </c>
      <c r="J65" s="226" t="s">
        <v>1109</v>
      </c>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t="s">
        <v>1110</v>
      </c>
      <c r="H67" s="2491"/>
      <c r="I67" s="227">
        <v>15.89</v>
      </c>
      <c r="J67" s="226" t="s">
        <v>919</v>
      </c>
      <c r="K67" s="162"/>
    </row>
    <row r="68" spans="1:11" x14ac:dyDescent="0.25">
      <c r="A68" s="2489"/>
      <c r="B68" s="2490"/>
      <c r="C68" s="2491"/>
      <c r="D68" s="211"/>
      <c r="E68" s="354"/>
      <c r="G68" s="2489" t="s">
        <v>224</v>
      </c>
      <c r="H68" s="2491"/>
      <c r="I68" s="227">
        <v>40</v>
      </c>
      <c r="J68" s="226" t="s">
        <v>1111</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342" t="s">
        <v>196</v>
      </c>
      <c r="B75" s="2343"/>
      <c r="C75" s="2343"/>
      <c r="D75" s="2343"/>
      <c r="E75" s="351"/>
      <c r="F75" s="2343"/>
      <c r="G75" s="2343"/>
      <c r="H75" s="2343"/>
      <c r="I75" s="2343"/>
      <c r="J75" s="2344"/>
      <c r="K75" s="33">
        <f>K60-D73</f>
        <v>2896.88</v>
      </c>
    </row>
    <row r="76" spans="1:11" ht="8.1" customHeight="1" x14ac:dyDescent="0.25">
      <c r="E76" s="2336"/>
      <c r="K76" s="162"/>
    </row>
    <row r="77" spans="1:11" ht="12" customHeight="1" x14ac:dyDescent="0.25">
      <c r="A77" s="258" t="s">
        <v>763</v>
      </c>
      <c r="E77" s="2336"/>
      <c r="K77" s="162"/>
    </row>
    <row r="78" spans="1:11" ht="9.9499999999999993" customHeight="1" thickBot="1" x14ac:dyDescent="0.3">
      <c r="D78" s="1806" t="s">
        <v>858</v>
      </c>
      <c r="E78" s="2336"/>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2336"/>
      <c r="G80" s="2575" t="s">
        <v>139</v>
      </c>
      <c r="H80" s="2575"/>
      <c r="I80" s="2575"/>
      <c r="J80" s="2575"/>
      <c r="K80" s="2575"/>
    </row>
    <row r="81" spans="1:11" ht="15" customHeight="1" x14ac:dyDescent="0.25">
      <c r="A81" s="2572" t="s">
        <v>123</v>
      </c>
      <c r="B81" s="2573"/>
      <c r="C81" s="568">
        <v>700</v>
      </c>
      <c r="D81" s="555">
        <v>700</v>
      </c>
      <c r="E81" s="556">
        <f>C81-D81</f>
        <v>0</v>
      </c>
      <c r="G81" s="2574" t="s">
        <v>762</v>
      </c>
      <c r="H81" s="2575"/>
      <c r="I81" s="2575"/>
      <c r="J81" s="2575"/>
      <c r="K81" s="2575"/>
    </row>
    <row r="82" spans="1:11" ht="15" customHeight="1" thickBot="1" x14ac:dyDescent="0.3">
      <c r="A82" s="2576" t="s">
        <v>114</v>
      </c>
      <c r="B82" s="2577"/>
      <c r="C82" s="417">
        <v>250</v>
      </c>
      <c r="D82" s="565">
        <v>250</v>
      </c>
      <c r="E82" s="469">
        <f>C82-D82</f>
        <v>0</v>
      </c>
      <c r="G82" s="2495"/>
      <c r="H82" s="2495"/>
      <c r="I82" s="2495"/>
      <c r="J82" s="2495"/>
      <c r="K82" s="2495"/>
    </row>
    <row r="83" spans="1:11" ht="15" customHeight="1" x14ac:dyDescent="0.25">
      <c r="A83" s="2578" t="s">
        <v>211</v>
      </c>
      <c r="B83" s="2579"/>
      <c r="C83" s="414">
        <f>D83</f>
        <v>414.53</v>
      </c>
      <c r="D83" s="415">
        <v>414.53</v>
      </c>
      <c r="E83" s="59" t="s">
        <v>229</v>
      </c>
      <c r="G83" s="2495"/>
      <c r="H83" s="2495"/>
      <c r="I83" s="2495"/>
      <c r="J83" s="2495"/>
      <c r="K83" s="2495"/>
    </row>
    <row r="84" spans="1:11" ht="15" customHeight="1" x14ac:dyDescent="0.25">
      <c r="A84" s="2565" t="s">
        <v>122</v>
      </c>
      <c r="B84" s="2566"/>
      <c r="C84" s="414">
        <f>D84</f>
        <v>597.35</v>
      </c>
      <c r="D84" s="415">
        <v>597.35</v>
      </c>
      <c r="E84" s="59" t="s">
        <v>229</v>
      </c>
      <c r="F84" s="2336"/>
      <c r="G84" s="2495"/>
      <c r="H84" s="2495"/>
      <c r="I84" s="2495"/>
      <c r="J84" s="2495"/>
      <c r="K84" s="2495"/>
    </row>
    <row r="85" spans="1:11" ht="15" customHeight="1" thickBot="1" x14ac:dyDescent="0.3">
      <c r="A85" s="2567" t="s">
        <v>149</v>
      </c>
      <c r="B85" s="2568"/>
      <c r="C85" s="414">
        <f>D85</f>
        <v>0</v>
      </c>
      <c r="D85" s="416"/>
      <c r="E85" s="59" t="s">
        <v>229</v>
      </c>
      <c r="F85" s="2336"/>
      <c r="G85" s="2495"/>
      <c r="H85" s="2495"/>
      <c r="I85" s="2495"/>
      <c r="J85" s="2495"/>
      <c r="K85" s="2495"/>
    </row>
    <row r="86" spans="1:11" ht="15" customHeight="1" thickBot="1" x14ac:dyDescent="0.3">
      <c r="A86" s="2569" t="s">
        <v>228</v>
      </c>
      <c r="B86" s="2570"/>
      <c r="C86" s="156">
        <f>C80+C81+C82+C83+C84+C85</f>
        <v>2896.8799999999997</v>
      </c>
      <c r="D86" s="33">
        <f>SUM(D80:D85)</f>
        <v>2896.8799999999997</v>
      </c>
      <c r="E86" s="11"/>
      <c r="G86" s="2571"/>
      <c r="H86" s="2571"/>
      <c r="I86" s="2571"/>
      <c r="J86" s="2571"/>
      <c r="K86" s="2571"/>
    </row>
    <row r="87" spans="1:11" ht="9.9499999999999993" customHeight="1" thickBot="1" x14ac:dyDescent="0.3">
      <c r="E87" s="2336"/>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336"/>
      <c r="K89" s="162"/>
    </row>
    <row r="90" spans="1:11" ht="12" customHeight="1" x14ac:dyDescent="0.25">
      <c r="A90" s="258" t="s">
        <v>65</v>
      </c>
      <c r="B90" s="258"/>
      <c r="C90" s="160"/>
      <c r="D90" s="1808" t="s">
        <v>860</v>
      </c>
      <c r="E90" s="2336"/>
      <c r="K90" s="162"/>
    </row>
    <row r="91" spans="1:11" ht="5.0999999999999996" customHeight="1" thickBot="1" x14ac:dyDescent="0.35">
      <c r="A91" s="2364"/>
      <c r="B91" s="2364"/>
      <c r="C91" s="24"/>
      <c r="D91" s="2336"/>
      <c r="E91" s="2336"/>
      <c r="K91" s="162"/>
    </row>
    <row r="92" spans="1:11" ht="15.75" thickBot="1" x14ac:dyDescent="0.3">
      <c r="A92" s="2561" t="s">
        <v>4</v>
      </c>
      <c r="B92" s="2562"/>
      <c r="C92" s="999" t="s">
        <v>100</v>
      </c>
      <c r="D92" s="1000" t="s">
        <v>49</v>
      </c>
      <c r="E92" s="1001" t="s">
        <v>16</v>
      </c>
      <c r="K92" s="162"/>
    </row>
    <row r="93" spans="1:11" x14ac:dyDescent="0.25">
      <c r="A93" s="2563" t="s">
        <v>5</v>
      </c>
      <c r="B93" s="2564"/>
      <c r="C93" s="233">
        <v>0</v>
      </c>
      <c r="D93" s="233">
        <v>0</v>
      </c>
      <c r="E93" s="34">
        <f t="shared" ref="E93:E107" si="0">SUM(C93:D93)</f>
        <v>0</v>
      </c>
      <c r="K93" s="162"/>
    </row>
    <row r="94" spans="1:11" x14ac:dyDescent="0.25">
      <c r="A94" s="2549" t="s">
        <v>536</v>
      </c>
      <c r="B94" s="2550"/>
      <c r="C94" s="211">
        <v>54.97</v>
      </c>
      <c r="D94" s="211">
        <v>43.28</v>
      </c>
      <c r="E94" s="34">
        <f t="shared" si="0"/>
        <v>98.25</v>
      </c>
      <c r="K94" s="162"/>
    </row>
    <row r="95" spans="1:11" x14ac:dyDescent="0.25">
      <c r="A95" s="2549" t="s">
        <v>490</v>
      </c>
      <c r="B95" s="2550"/>
      <c r="C95" s="211">
        <v>10</v>
      </c>
      <c r="D95" s="211">
        <v>3.58</v>
      </c>
      <c r="E95" s="34">
        <f t="shared" si="0"/>
        <v>13.58</v>
      </c>
      <c r="K95" s="162"/>
    </row>
    <row r="96" spans="1:11" x14ac:dyDescent="0.25">
      <c r="A96" s="2549" t="s">
        <v>8</v>
      </c>
      <c r="B96" s="2550"/>
      <c r="C96" s="211">
        <v>0</v>
      </c>
      <c r="D96" s="211">
        <v>0</v>
      </c>
      <c r="E96" s="34">
        <f t="shared" si="0"/>
        <v>0</v>
      </c>
      <c r="K96" s="162"/>
    </row>
    <row r="97" spans="1:11" x14ac:dyDescent="0.25">
      <c r="A97" s="2549" t="s">
        <v>7</v>
      </c>
      <c r="B97" s="2550"/>
      <c r="C97" s="211">
        <v>0</v>
      </c>
      <c r="D97" s="211">
        <v>0</v>
      </c>
      <c r="E97" s="34">
        <f t="shared" si="0"/>
        <v>0</v>
      </c>
      <c r="K97" s="162"/>
    </row>
    <row r="98" spans="1:11" x14ac:dyDescent="0.25">
      <c r="A98" s="2549" t="s">
        <v>50</v>
      </c>
      <c r="B98" s="2550"/>
      <c r="C98" s="211">
        <v>91</v>
      </c>
      <c r="D98" s="211">
        <v>0</v>
      </c>
      <c r="E98" s="34">
        <f t="shared" si="0"/>
        <v>91</v>
      </c>
      <c r="K98" s="162"/>
    </row>
    <row r="99" spans="1:11" x14ac:dyDescent="0.25">
      <c r="A99" s="2549" t="s">
        <v>11</v>
      </c>
      <c r="B99" s="2550"/>
      <c r="C99" s="211">
        <v>0</v>
      </c>
      <c r="D99" s="211">
        <v>0</v>
      </c>
      <c r="E99" s="34">
        <f t="shared" si="0"/>
        <v>0</v>
      </c>
      <c r="K99" s="162"/>
    </row>
    <row r="100" spans="1:11" ht="15.75" thickBot="1" x14ac:dyDescent="0.3">
      <c r="A100" s="2549" t="s">
        <v>491</v>
      </c>
      <c r="B100" s="2550"/>
      <c r="C100" s="211">
        <v>15.1</v>
      </c>
      <c r="D100" s="211">
        <v>15.9</v>
      </c>
      <c r="E100" s="34">
        <f t="shared" si="0"/>
        <v>31</v>
      </c>
      <c r="I100" s="1803" t="s">
        <v>861</v>
      </c>
      <c r="K100" s="162"/>
    </row>
    <row r="101" spans="1:11" ht="15.75" thickBot="1" x14ac:dyDescent="0.3">
      <c r="A101" s="2549" t="s">
        <v>15</v>
      </c>
      <c r="B101" s="2550"/>
      <c r="C101" s="211">
        <v>24.17</v>
      </c>
      <c r="D101" s="211">
        <v>10.08</v>
      </c>
      <c r="E101" s="34">
        <f t="shared" si="0"/>
        <v>34.25</v>
      </c>
      <c r="G101" s="350" t="s">
        <v>62</v>
      </c>
      <c r="H101" s="2333"/>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195.24</v>
      </c>
      <c r="D108" s="960">
        <f>SUM(D93:D107)</f>
        <v>72.84</v>
      </c>
      <c r="E108" s="960">
        <f>SUM(E93:E107)</f>
        <v>268.08</v>
      </c>
    </row>
    <row r="109" spans="1:11" ht="8.1" customHeight="1" thickBot="1" x14ac:dyDescent="0.3">
      <c r="K109" s="162"/>
    </row>
    <row r="110" spans="1:11" ht="15.75" thickBot="1" x14ac:dyDescent="0.3">
      <c r="A110" s="346" t="s">
        <v>91</v>
      </c>
      <c r="B110" s="527"/>
      <c r="C110" s="344">
        <f>C108</f>
        <v>195.24</v>
      </c>
      <c r="K110" s="162"/>
    </row>
    <row r="111" spans="1:11" ht="15.75" thickBot="1" x14ac:dyDescent="0.3">
      <c r="A111" s="345" t="s">
        <v>90</v>
      </c>
      <c r="B111" s="75"/>
      <c r="C111" s="75"/>
      <c r="D111" s="344">
        <f>D108</f>
        <v>72.84</v>
      </c>
      <c r="E111" s="2555" t="s">
        <v>537</v>
      </c>
      <c r="F111" s="2556"/>
      <c r="G111" s="2556"/>
      <c r="H111" s="2556"/>
      <c r="I111" s="2556"/>
      <c r="J111" s="2556"/>
      <c r="K111" s="2556"/>
    </row>
    <row r="112" spans="1:11" ht="15.75" thickBot="1" x14ac:dyDescent="0.3">
      <c r="A112" s="342" t="s">
        <v>217</v>
      </c>
      <c r="B112" s="341"/>
      <c r="C112" s="341"/>
      <c r="D112" s="341"/>
      <c r="E112" s="219">
        <f>E108</f>
        <v>268.08</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195.24</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336"/>
      <c r="G117" s="161"/>
      <c r="H117" s="161"/>
      <c r="K117" s="162"/>
    </row>
    <row r="118" spans="1:21" ht="15.75" thickBot="1" x14ac:dyDescent="0.3">
      <c r="C118" s="11"/>
      <c r="D118" s="11"/>
      <c r="E118" s="2336"/>
      <c r="K118" s="162" t="s">
        <v>143</v>
      </c>
    </row>
    <row r="119" spans="1:21" ht="18" customHeight="1" thickBot="1" x14ac:dyDescent="0.3">
      <c r="A119" s="2546" t="s">
        <v>191</v>
      </c>
      <c r="B119" s="2547"/>
      <c r="C119" s="2547"/>
      <c r="D119" s="2547"/>
      <c r="E119" s="2547"/>
      <c r="F119" s="2547"/>
      <c r="G119" s="2547"/>
      <c r="H119" s="2547"/>
      <c r="I119" s="2547"/>
      <c r="J119" s="2548"/>
      <c r="K119" s="222">
        <f>K114</f>
        <v>195.24</v>
      </c>
    </row>
    <row r="120" spans="1:21" ht="8.1" customHeight="1" x14ac:dyDescent="0.25">
      <c r="D120" s="10"/>
      <c r="E120" s="2336"/>
      <c r="I120" s="86"/>
      <c r="K120" s="162"/>
    </row>
    <row r="121" spans="1:21" ht="15" customHeight="1" x14ac:dyDescent="0.25">
      <c r="A121" s="258" t="s">
        <v>265</v>
      </c>
      <c r="B121" s="258"/>
      <c r="D121" s="10"/>
      <c r="E121" s="2336"/>
      <c r="I121" s="86"/>
      <c r="K121" s="162"/>
    </row>
    <row r="122" spans="1:21" ht="15" customHeight="1" x14ac:dyDescent="0.25">
      <c r="A122" s="258"/>
      <c r="B122" s="258"/>
      <c r="D122" s="10"/>
      <c r="E122" s="2336"/>
      <c r="I122" s="86"/>
      <c r="K122" s="162"/>
    </row>
    <row r="123" spans="1:21" ht="15" customHeight="1" x14ac:dyDescent="0.25">
      <c r="A123" s="448" t="s">
        <v>650</v>
      </c>
      <c r="B123" s="448"/>
      <c r="D123" s="10"/>
      <c r="E123" s="2336"/>
      <c r="I123" s="86"/>
      <c r="K123" s="162"/>
    </row>
    <row r="124" spans="1:21" ht="9.9499999999999993" customHeight="1" thickBot="1" x14ac:dyDescent="0.3">
      <c r="D124" s="1809" t="s">
        <v>863</v>
      </c>
      <c r="K124" s="162"/>
    </row>
    <row r="125" spans="1:21" ht="15" customHeight="1" thickBot="1" x14ac:dyDescent="0.3">
      <c r="A125" s="2506" t="s">
        <v>19</v>
      </c>
      <c r="B125" s="2508"/>
      <c r="C125" s="2334" t="s">
        <v>106</v>
      </c>
      <c r="D125" s="73"/>
      <c r="E125" s="73" t="s">
        <v>81</v>
      </c>
      <c r="G125" s="2495" t="s">
        <v>300</v>
      </c>
      <c r="H125" s="2495"/>
      <c r="I125" s="2495"/>
      <c r="J125" s="2495"/>
      <c r="K125" s="2495"/>
    </row>
    <row r="126" spans="1:21" ht="15" customHeight="1" x14ac:dyDescent="0.25">
      <c r="A126" s="2510" t="s">
        <v>110</v>
      </c>
      <c r="B126" s="2512"/>
      <c r="C126" s="125" t="s">
        <v>21</v>
      </c>
      <c r="D126" s="223">
        <v>10</v>
      </c>
      <c r="E126" s="224" t="s">
        <v>1113</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10</v>
      </c>
      <c r="E128" s="226" t="s">
        <v>1113</v>
      </c>
      <c r="G128" s="2540" t="s">
        <v>755</v>
      </c>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t="s">
        <v>1114</v>
      </c>
      <c r="G136" s="2531" t="s">
        <v>540</v>
      </c>
      <c r="H136" s="2531"/>
      <c r="I136" s="2531"/>
      <c r="J136" s="2531"/>
      <c r="K136" s="2531"/>
    </row>
    <row r="137" spans="1:11" ht="15" customHeight="1" x14ac:dyDescent="0.25">
      <c r="A137" s="1011" t="s">
        <v>552</v>
      </c>
      <c r="B137" s="1012" t="s">
        <v>553</v>
      </c>
      <c r="C137" s="1010" t="s">
        <v>29</v>
      </c>
      <c r="D137" s="227">
        <v>11.95</v>
      </c>
      <c r="E137" s="229" t="s">
        <v>943</v>
      </c>
      <c r="G137" s="2531" t="s">
        <v>540</v>
      </c>
      <c r="H137" s="2531"/>
      <c r="I137" s="2531"/>
      <c r="J137" s="2531"/>
      <c r="K137" s="2531"/>
    </row>
    <row r="138" spans="1:11" ht="15" customHeight="1" x14ac:dyDescent="0.25">
      <c r="A138" s="1002"/>
      <c r="B138" s="80" t="s">
        <v>224</v>
      </c>
      <c r="C138" s="80" t="s">
        <v>550</v>
      </c>
      <c r="D138" s="227"/>
      <c r="E138" s="229"/>
      <c r="G138" s="2531" t="s">
        <v>540</v>
      </c>
      <c r="H138" s="2531"/>
      <c r="I138" s="2531"/>
      <c r="J138" s="2531"/>
      <c r="K138" s="2531"/>
    </row>
    <row r="139" spans="1:11" ht="15" customHeight="1" x14ac:dyDescent="0.25">
      <c r="A139" s="1002"/>
      <c r="B139" s="80" t="s">
        <v>224</v>
      </c>
      <c r="C139" s="102" t="s">
        <v>373</v>
      </c>
      <c r="D139" s="227">
        <v>40</v>
      </c>
      <c r="E139" s="229" t="s">
        <v>1115</v>
      </c>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370"/>
      <c r="B148" s="2340" t="s">
        <v>1</v>
      </c>
      <c r="C148" s="1003" t="s">
        <v>541</v>
      </c>
      <c r="D148" s="1005"/>
      <c r="E148" s="231"/>
      <c r="G148" s="2526"/>
      <c r="H148" s="2526"/>
      <c r="I148" s="2526"/>
      <c r="J148" s="2526"/>
      <c r="K148" s="2526"/>
    </row>
    <row r="149" spans="1:14" ht="15" customHeight="1" x14ac:dyDescent="0.25">
      <c r="A149" s="2532" t="s">
        <v>119</v>
      </c>
      <c r="B149" s="2533"/>
      <c r="C149" s="2358"/>
      <c r="D149" s="232"/>
      <c r="E149" s="132"/>
      <c r="G149" s="2526"/>
      <c r="H149" s="2526"/>
      <c r="I149" s="2526"/>
      <c r="J149" s="2526"/>
      <c r="K149" s="2526"/>
    </row>
    <row r="150" spans="1:14" ht="15" customHeight="1" x14ac:dyDescent="0.25">
      <c r="A150" s="2527"/>
      <c r="B150" s="2528"/>
      <c r="C150" s="451" t="s">
        <v>1116</v>
      </c>
      <c r="D150" s="211">
        <v>15.89</v>
      </c>
      <c r="E150" s="453" t="s">
        <v>1114</v>
      </c>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330" t="s">
        <v>120</v>
      </c>
      <c r="B158" s="2331"/>
      <c r="C158" s="2326"/>
      <c r="D158" s="33">
        <f>SUM(D126:D157)</f>
        <v>101.28</v>
      </c>
      <c r="E158" s="2327"/>
      <c r="G158" s="2193" t="s">
        <v>281</v>
      </c>
      <c r="H158" s="593" t="s">
        <v>277</v>
      </c>
      <c r="I158" s="593" t="s">
        <v>278</v>
      </c>
      <c r="K158" s="162"/>
      <c r="L158" s="10"/>
    </row>
    <row r="159" spans="1:14" ht="15" customHeight="1" thickBot="1" x14ac:dyDescent="0.3">
      <c r="G159" s="2345"/>
      <c r="H159" s="606">
        <v>101.28</v>
      </c>
      <c r="I159" s="592">
        <f>D158-H159</f>
        <v>0</v>
      </c>
      <c r="K159" s="162"/>
      <c r="M159" s="33">
        <f>(K119-H159)</f>
        <v>93.960000000000008</v>
      </c>
      <c r="N159" s="325" t="s">
        <v>276</v>
      </c>
    </row>
    <row r="160" spans="1:14" ht="15" customHeight="1" thickBot="1" x14ac:dyDescent="0.3">
      <c r="A160" s="2360" t="s">
        <v>246</v>
      </c>
      <c r="B160" s="236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2335" t="s">
        <v>242</v>
      </c>
      <c r="H162" s="2335"/>
      <c r="J162" s="10"/>
      <c r="K162" s="162"/>
    </row>
    <row r="163" spans="1:16" ht="15" customHeight="1" thickBot="1" x14ac:dyDescent="0.3">
      <c r="A163" s="2324" t="s">
        <v>279</v>
      </c>
      <c r="D163" s="33">
        <f>D162-I159</f>
        <v>935</v>
      </c>
      <c r="E163" s="33">
        <f>C162-D163</f>
        <v>0</v>
      </c>
      <c r="G163" s="2345" t="s">
        <v>287</v>
      </c>
      <c r="K163" s="162"/>
      <c r="M163" s="2335" t="s">
        <v>741</v>
      </c>
    </row>
    <row r="164" spans="1:16" ht="15" customHeight="1" thickBot="1" x14ac:dyDescent="0.3">
      <c r="A164" s="596" t="s">
        <v>280</v>
      </c>
      <c r="B164" s="2377"/>
      <c r="C164" s="484"/>
      <c r="D164" s="431">
        <f>N164</f>
        <v>0</v>
      </c>
      <c r="E164" s="483" t="s">
        <v>239</v>
      </c>
      <c r="G164" s="2359" t="s">
        <v>738</v>
      </c>
      <c r="H164" s="2509" t="s">
        <v>282</v>
      </c>
      <c r="I164" s="2509"/>
      <c r="J164" s="2345"/>
      <c r="M164" s="2359" t="s">
        <v>738</v>
      </c>
      <c r="N164" s="607">
        <v>0</v>
      </c>
    </row>
    <row r="165" spans="1:16" ht="15" customHeight="1" thickBot="1" x14ac:dyDescent="0.3">
      <c r="A165" s="461" t="s">
        <v>247</v>
      </c>
      <c r="B165" s="461"/>
      <c r="C165" s="460">
        <f>C162</f>
        <v>935</v>
      </c>
      <c r="D165" s="456">
        <f>D163+D164</f>
        <v>935</v>
      </c>
      <c r="E165" s="457">
        <f>+C162-D165</f>
        <v>0</v>
      </c>
      <c r="G165" s="2345" t="s">
        <v>704</v>
      </c>
      <c r="H165" s="234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343"/>
      <c r="F170" s="2343"/>
      <c r="G170" s="2343"/>
      <c r="H170" s="2343"/>
      <c r="I170" s="2343"/>
      <c r="J170" s="33">
        <f>M159-D164</f>
        <v>93.960000000000008</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375"/>
      <c r="C176" s="2343"/>
      <c r="D176" s="2343"/>
      <c r="E176" s="2343"/>
      <c r="F176" s="2343"/>
      <c r="G176" s="2343"/>
      <c r="H176" s="2343"/>
      <c r="I176" s="323"/>
      <c r="J176" s="33">
        <f>J170</f>
        <v>93.960000000000008</v>
      </c>
      <c r="K176" s="162" t="s">
        <v>146</v>
      </c>
    </row>
    <row r="177" spans="1:16" ht="15" customHeight="1" x14ac:dyDescent="0.25">
      <c r="J177" s="10"/>
      <c r="K177" s="162"/>
    </row>
    <row r="178" spans="1:16" ht="15" customHeight="1" x14ac:dyDescent="0.25">
      <c r="J178" s="10"/>
      <c r="K178" s="162"/>
    </row>
    <row r="179" spans="1:16" ht="15" customHeight="1" thickBot="1" x14ac:dyDescent="0.3">
      <c r="A179" s="2360" t="s">
        <v>651</v>
      </c>
      <c r="D179" s="1806" t="s">
        <v>864</v>
      </c>
      <c r="J179" s="10"/>
      <c r="K179" s="162"/>
    </row>
    <row r="180" spans="1:16" ht="15" customHeight="1" thickBot="1" x14ac:dyDescent="0.3">
      <c r="A180" s="2325" t="s">
        <v>88</v>
      </c>
      <c r="B180" s="2326"/>
      <c r="C180" s="70" t="s">
        <v>80</v>
      </c>
      <c r="D180" s="92" t="s">
        <v>71</v>
      </c>
      <c r="E180" s="71" t="s">
        <v>81</v>
      </c>
      <c r="K180" s="162"/>
    </row>
    <row r="181" spans="1:16" ht="15" customHeight="1" x14ac:dyDescent="0.25">
      <c r="A181" s="2520"/>
      <c r="B181" s="2521"/>
      <c r="C181" s="1538"/>
      <c r="D181" s="233"/>
      <c r="E181" s="231"/>
      <c r="G181" s="2378" t="s">
        <v>124</v>
      </c>
      <c r="H181" s="2378"/>
      <c r="K181" s="162"/>
    </row>
    <row r="182" spans="1:16" ht="15" customHeight="1" x14ac:dyDescent="0.25">
      <c r="A182" s="2522"/>
      <c r="B182" s="2523"/>
      <c r="C182" s="1538"/>
      <c r="D182" s="233"/>
      <c r="E182" s="231"/>
      <c r="G182" s="2378"/>
      <c r="H182" s="2378"/>
      <c r="K182" s="162"/>
    </row>
    <row r="183" spans="1:16" ht="15" customHeight="1" x14ac:dyDescent="0.25">
      <c r="A183" s="2522"/>
      <c r="B183" s="2523"/>
      <c r="C183" s="1538"/>
      <c r="D183" s="233"/>
      <c r="E183" s="231"/>
      <c r="G183" s="2378"/>
      <c r="H183" s="2378"/>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325" t="s">
        <v>89</v>
      </c>
      <c r="B187" s="2326"/>
      <c r="C187" s="2326"/>
      <c r="D187" s="33">
        <f>SUM(D181:D186)</f>
        <v>0</v>
      </c>
      <c r="E187" s="2327"/>
      <c r="G187" s="2193" t="s">
        <v>281</v>
      </c>
      <c r="H187" s="593" t="s">
        <v>277</v>
      </c>
      <c r="I187" s="593" t="s">
        <v>278</v>
      </c>
      <c r="K187" s="162"/>
      <c r="L187" s="10"/>
    </row>
    <row r="188" spans="1:16" ht="15" customHeight="1" thickBot="1" x14ac:dyDescent="0.3">
      <c r="G188" s="2345"/>
      <c r="H188" s="606">
        <v>0</v>
      </c>
      <c r="I188" s="592">
        <f>D187-H188</f>
        <v>0</v>
      </c>
      <c r="K188" s="162"/>
      <c r="M188" s="33">
        <f>(J176-H188)</f>
        <v>93.960000000000008</v>
      </c>
      <c r="N188" s="325" t="s">
        <v>276</v>
      </c>
    </row>
    <row r="189" spans="1:16" ht="15" customHeight="1" thickBot="1" x14ac:dyDescent="0.3">
      <c r="A189" s="2360" t="s">
        <v>285</v>
      </c>
      <c r="B189" s="2360"/>
      <c r="J189" s="10"/>
      <c r="K189" s="162"/>
    </row>
    <row r="190" spans="1:16" ht="15" customHeight="1" thickBot="1" x14ac:dyDescent="0.3">
      <c r="A190" s="462" t="s">
        <v>123</v>
      </c>
      <c r="B190" s="462"/>
      <c r="C190" s="463" t="s">
        <v>245</v>
      </c>
      <c r="D190" s="463" t="s">
        <v>47</v>
      </c>
      <c r="E190" s="463" t="s">
        <v>243</v>
      </c>
      <c r="H190" s="51"/>
      <c r="I190" s="10"/>
      <c r="J190" s="2345"/>
      <c r="K190" s="162"/>
      <c r="P190" s="2359" t="s">
        <v>83</v>
      </c>
    </row>
    <row r="191" spans="1:16" ht="15" customHeight="1" thickBot="1" x14ac:dyDescent="0.3">
      <c r="A191" s="464" t="s">
        <v>248</v>
      </c>
      <c r="B191" s="539"/>
      <c r="C191" s="465">
        <f>C81</f>
        <v>700</v>
      </c>
      <c r="D191" s="469">
        <f>D81</f>
        <v>700</v>
      </c>
      <c r="E191" s="308">
        <f>C191-D191</f>
        <v>0</v>
      </c>
      <c r="G191" s="2335" t="s">
        <v>257</v>
      </c>
      <c r="H191" s="2335"/>
      <c r="J191" s="10"/>
      <c r="K191" s="162"/>
    </row>
    <row r="192" spans="1:16" ht="15" customHeight="1" thickBot="1" x14ac:dyDescent="0.3">
      <c r="A192" s="586" t="s">
        <v>274</v>
      </c>
      <c r="B192" s="587"/>
      <c r="C192" s="588"/>
      <c r="D192" s="33">
        <f>D191-I188</f>
        <v>700</v>
      </c>
      <c r="E192" s="33">
        <f>E191+I188</f>
        <v>0</v>
      </c>
      <c r="G192" s="2345" t="s">
        <v>287</v>
      </c>
      <c r="M192" s="2335" t="s">
        <v>737</v>
      </c>
    </row>
    <row r="193" spans="1:14" ht="15" customHeight="1" thickBot="1" x14ac:dyDescent="0.3">
      <c r="A193" s="596" t="s">
        <v>280</v>
      </c>
      <c r="B193" s="2376"/>
      <c r="C193" s="589"/>
      <c r="D193" s="431">
        <f>N193</f>
        <v>0</v>
      </c>
      <c r="E193" s="450" t="s">
        <v>256</v>
      </c>
      <c r="G193" s="2359" t="s">
        <v>738</v>
      </c>
      <c r="H193" s="2509" t="s">
        <v>282</v>
      </c>
      <c r="I193" s="2509"/>
      <c r="J193" s="2345"/>
      <c r="K193" s="162"/>
      <c r="L193" s="10"/>
      <c r="M193" s="2359" t="s">
        <v>736</v>
      </c>
      <c r="N193" s="607">
        <v>0</v>
      </c>
    </row>
    <row r="194" spans="1:14" ht="15" customHeight="1" thickBot="1" x14ac:dyDescent="0.3">
      <c r="A194" s="467" t="s">
        <v>231</v>
      </c>
      <c r="B194" s="467"/>
      <c r="C194" s="466">
        <f>C191</f>
        <v>700</v>
      </c>
      <c r="D194" s="466">
        <f>D192+D193</f>
        <v>700</v>
      </c>
      <c r="E194" s="466">
        <f>C194-D194</f>
        <v>0</v>
      </c>
      <c r="G194" s="2345" t="s">
        <v>703</v>
      </c>
      <c r="H194" s="2335"/>
      <c r="J194" s="2345"/>
    </row>
    <row r="195" spans="1:14" ht="15" customHeight="1" x14ac:dyDescent="0.25"/>
    <row r="196" spans="1:14" ht="15" customHeight="1" thickBot="1" x14ac:dyDescent="0.3">
      <c r="G196" s="2335"/>
      <c r="H196" s="2335"/>
      <c r="J196" s="10"/>
      <c r="K196" s="162"/>
    </row>
    <row r="197" spans="1:14" ht="15" customHeight="1" thickBot="1" x14ac:dyDescent="0.3">
      <c r="A197" s="324" t="s">
        <v>92</v>
      </c>
      <c r="B197" s="329"/>
      <c r="C197" s="2343"/>
      <c r="D197" s="2343"/>
      <c r="E197" s="2343"/>
      <c r="F197" s="2343"/>
      <c r="G197" s="2343"/>
      <c r="H197" s="2343"/>
      <c r="I197" s="323"/>
      <c r="J197" s="33">
        <f>M188-D193</f>
        <v>93.960000000000008</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335"/>
      <c r="C201" s="2335"/>
      <c r="D201" s="1805" t="s">
        <v>864</v>
      </c>
      <c r="K201" s="162"/>
    </row>
    <row r="202" spans="1:14" ht="15" customHeight="1" thickBot="1" x14ac:dyDescent="0.3">
      <c r="A202" s="136" t="s">
        <v>111</v>
      </c>
      <c r="B202" s="540"/>
      <c r="C202" s="2326"/>
      <c r="D202" s="147" t="s">
        <v>17</v>
      </c>
      <c r="K202" s="162"/>
    </row>
    <row r="203" spans="1:14" ht="15" customHeight="1" x14ac:dyDescent="0.25">
      <c r="A203" s="2510" t="s">
        <v>0</v>
      </c>
      <c r="B203" s="2511"/>
      <c r="C203" s="2512"/>
      <c r="D203" s="396"/>
      <c r="G203" s="2378" t="s">
        <v>125</v>
      </c>
      <c r="H203" s="2378"/>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335"/>
      <c r="H205" s="2335"/>
      <c r="J205" s="10"/>
      <c r="N205" s="162"/>
    </row>
    <row r="206" spans="1:14" ht="15" customHeight="1" thickBot="1" x14ac:dyDescent="0.3">
      <c r="A206" s="2330" t="s">
        <v>121</v>
      </c>
      <c r="B206" s="2331"/>
      <c r="C206" s="2326"/>
      <c r="D206" s="33">
        <f>SUM(D203:D205)</f>
        <v>0</v>
      </c>
      <c r="E206" s="2345" t="s">
        <v>293</v>
      </c>
    </row>
    <row r="207" spans="1:14" ht="15" customHeight="1" x14ac:dyDescent="0.25">
      <c r="K207" s="162"/>
    </row>
    <row r="208" spans="1:14" ht="15" customHeight="1" thickBot="1" x14ac:dyDescent="0.3">
      <c r="A208" s="2360" t="s">
        <v>289</v>
      </c>
      <c r="B208" s="2360"/>
      <c r="K208" s="162"/>
    </row>
    <row r="209" spans="1:16" ht="15" customHeight="1" thickBot="1" x14ac:dyDescent="0.3">
      <c r="A209" s="1132" t="s">
        <v>114</v>
      </c>
      <c r="B209" s="1132"/>
      <c r="C209" s="472" t="s">
        <v>245</v>
      </c>
      <c r="D209" s="472" t="s">
        <v>47</v>
      </c>
      <c r="E209" s="472" t="s">
        <v>243</v>
      </c>
      <c r="K209" s="162"/>
      <c r="P209" s="2359" t="s">
        <v>83</v>
      </c>
    </row>
    <row r="210" spans="1:16" ht="15" customHeight="1" thickBot="1" x14ac:dyDescent="0.3">
      <c r="A210" s="1132" t="s">
        <v>248</v>
      </c>
      <c r="B210" s="1132"/>
      <c r="C210" s="432">
        <f>C82</f>
        <v>250</v>
      </c>
      <c r="D210" s="432">
        <f>D82</f>
        <v>250</v>
      </c>
      <c r="E210" s="432">
        <f>C210-D210</f>
        <v>0</v>
      </c>
      <c r="G210" s="2335" t="s">
        <v>257</v>
      </c>
      <c r="H210" s="2335"/>
      <c r="K210" s="162"/>
    </row>
    <row r="211" spans="1:16" ht="15" customHeight="1" thickBot="1" x14ac:dyDescent="0.3">
      <c r="A211" s="486" t="s">
        <v>273</v>
      </c>
      <c r="B211" s="544"/>
      <c r="C211" s="479"/>
      <c r="D211" s="432">
        <f>D210-D206</f>
        <v>250</v>
      </c>
      <c r="E211" s="432">
        <f>E210+D206</f>
        <v>0</v>
      </c>
      <c r="G211" s="2345" t="s">
        <v>290</v>
      </c>
      <c r="M211" s="2335" t="s">
        <v>739</v>
      </c>
    </row>
    <row r="212" spans="1:16" ht="15" customHeight="1" thickBot="1" x14ac:dyDescent="0.3">
      <c r="A212" s="596" t="s">
        <v>280</v>
      </c>
      <c r="B212" s="2377"/>
      <c r="C212" s="2344"/>
      <c r="D212" s="431">
        <f>N212</f>
        <v>0</v>
      </c>
      <c r="E212" s="450" t="s">
        <v>256</v>
      </c>
      <c r="G212" s="2359" t="s">
        <v>738</v>
      </c>
      <c r="H212" s="2509" t="s">
        <v>282</v>
      </c>
      <c r="I212" s="2509"/>
      <c r="J212" s="2345"/>
      <c r="K212" s="162"/>
      <c r="M212" s="2324" t="s">
        <v>738</v>
      </c>
      <c r="N212" s="607"/>
    </row>
    <row r="213" spans="1:16" ht="15" customHeight="1" thickBot="1" x14ac:dyDescent="0.3">
      <c r="A213" s="473" t="s">
        <v>250</v>
      </c>
      <c r="B213" s="545"/>
      <c r="C213" s="432">
        <f>C210</f>
        <v>250</v>
      </c>
      <c r="D213" s="432">
        <f>D211+D212</f>
        <v>250</v>
      </c>
      <c r="E213" s="432">
        <f>C213-D213</f>
        <v>0</v>
      </c>
      <c r="G213" s="2335" t="s">
        <v>292</v>
      </c>
      <c r="H213" s="2335"/>
    </row>
    <row r="214" spans="1:16" ht="15" customHeight="1" x14ac:dyDescent="0.25"/>
    <row r="215" spans="1:16" ht="15" customHeight="1" thickBot="1" x14ac:dyDescent="0.3">
      <c r="G215" s="2335"/>
      <c r="H215" s="2335"/>
      <c r="J215" s="10"/>
      <c r="K215" s="162"/>
    </row>
    <row r="216" spans="1:16" ht="15" customHeight="1" thickBot="1" x14ac:dyDescent="0.3">
      <c r="A216" s="324" t="s">
        <v>251</v>
      </c>
      <c r="B216" s="329"/>
      <c r="C216" s="2343"/>
      <c r="D216" s="2343"/>
      <c r="E216" s="2343"/>
      <c r="F216" s="2343"/>
      <c r="G216" s="2343"/>
      <c r="H216" s="2343"/>
      <c r="I216" s="323"/>
      <c r="J216" s="33">
        <f>J197-D212</f>
        <v>93.960000000000008</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343"/>
      <c r="D222" s="2343"/>
      <c r="E222" s="2343"/>
      <c r="F222" s="2343"/>
      <c r="G222" s="2343"/>
      <c r="H222" s="2343"/>
      <c r="I222" s="323"/>
      <c r="J222" s="33">
        <f>J216</f>
        <v>93.960000000000008</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360" t="s">
        <v>264</v>
      </c>
      <c r="B226" s="2360"/>
      <c r="D226" s="10"/>
    </row>
    <row r="227" spans="1:14" ht="15" customHeight="1" thickBot="1" x14ac:dyDescent="0.3">
      <c r="A227" s="2328" t="s">
        <v>234</v>
      </c>
      <c r="B227" s="2329"/>
      <c r="C227" s="2329"/>
      <c r="D227" s="437">
        <f>D84</f>
        <v>597.35</v>
      </c>
      <c r="E227" s="2335" t="s">
        <v>254</v>
      </c>
    </row>
    <row r="228" spans="1:14" ht="15" customHeight="1" thickBot="1" x14ac:dyDescent="0.3">
      <c r="A228" s="2325" t="s">
        <v>142</v>
      </c>
      <c r="B228" s="2326"/>
      <c r="C228" s="2326"/>
      <c r="D228" s="480" t="s">
        <v>17</v>
      </c>
      <c r="E228" s="1803" t="s">
        <v>866</v>
      </c>
    </row>
    <row r="229" spans="1:14" ht="15" customHeight="1" x14ac:dyDescent="0.25">
      <c r="A229" s="2486" t="s">
        <v>1099</v>
      </c>
      <c r="B229" s="2487"/>
      <c r="C229" s="2488"/>
      <c r="D229" s="396">
        <v>93.96</v>
      </c>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93.96</v>
      </c>
      <c r="E233" s="2345" t="s">
        <v>740</v>
      </c>
      <c r="J233" s="10"/>
      <c r="M233" s="33">
        <f>J222-D233</f>
        <v>0</v>
      </c>
      <c r="N233" s="2324" t="s">
        <v>276</v>
      </c>
    </row>
    <row r="234" spans="1:14" ht="15" customHeight="1" thickBot="1" x14ac:dyDescent="0.3">
      <c r="A234" s="2506" t="s">
        <v>93</v>
      </c>
      <c r="B234" s="2507"/>
      <c r="C234" s="2508"/>
      <c r="D234" s="73"/>
      <c r="E234" s="73" t="s">
        <v>81</v>
      </c>
      <c r="G234" s="1803" t="s">
        <v>867</v>
      </c>
      <c r="H234" s="2335"/>
      <c r="I234" s="10"/>
      <c r="J234" s="10"/>
    </row>
    <row r="235" spans="1:14" ht="15" customHeight="1" x14ac:dyDescent="0.25">
      <c r="A235" s="2486"/>
      <c r="B235" s="2487"/>
      <c r="C235" s="2488"/>
      <c r="D235" s="233"/>
      <c r="E235" s="433"/>
      <c r="G235" s="2335"/>
      <c r="H235" s="2335"/>
      <c r="I235" s="10"/>
      <c r="J235" s="10"/>
    </row>
    <row r="236" spans="1:14" ht="15" customHeight="1" x14ac:dyDescent="0.25">
      <c r="A236" s="2489" t="s">
        <v>1076</v>
      </c>
      <c r="B236" s="2490"/>
      <c r="C236" s="2491"/>
      <c r="D236" s="233">
        <v>50.79</v>
      </c>
      <c r="E236" s="433" t="s">
        <v>1114</v>
      </c>
      <c r="G236" s="2335"/>
      <c r="H236" s="2335"/>
      <c r="I236" s="10"/>
      <c r="J236" s="10"/>
    </row>
    <row r="237" spans="1:14" ht="15" customHeight="1" x14ac:dyDescent="0.25">
      <c r="A237" s="2489"/>
      <c r="B237" s="2490"/>
      <c r="C237" s="2491"/>
      <c r="D237" s="211"/>
      <c r="E237" s="434"/>
      <c r="G237" s="2335"/>
      <c r="H237" s="2335"/>
      <c r="I237" s="10"/>
      <c r="J237" s="10"/>
    </row>
    <row r="238" spans="1:14" ht="15" customHeight="1" thickBot="1" x14ac:dyDescent="0.3">
      <c r="A238" s="2492"/>
      <c r="B238" s="2493"/>
      <c r="C238" s="2494"/>
      <c r="D238" s="235"/>
      <c r="E238" s="435"/>
      <c r="G238" s="2335"/>
      <c r="H238" s="2335"/>
      <c r="I238" s="10"/>
      <c r="J238" s="10"/>
    </row>
    <row r="239" spans="1:14" ht="15" customHeight="1" thickBot="1" x14ac:dyDescent="0.3">
      <c r="A239" s="2497" t="s">
        <v>94</v>
      </c>
      <c r="B239" s="2498"/>
      <c r="C239" s="2499"/>
      <c r="D239" s="33">
        <f>SUM(D235:D238)</f>
        <v>50.79</v>
      </c>
      <c r="E239" s="436"/>
      <c r="I239" s="10"/>
      <c r="J239" s="10"/>
    </row>
    <row r="240" spans="1:14" ht="15" customHeight="1" thickBot="1" x14ac:dyDescent="0.3">
      <c r="A240" s="2500" t="s">
        <v>253</v>
      </c>
      <c r="B240" s="2501"/>
      <c r="C240" s="2502"/>
      <c r="D240" s="33">
        <f>D227+D233-D239</f>
        <v>640.5200000000001</v>
      </c>
      <c r="E240" s="2335" t="s">
        <v>294</v>
      </c>
      <c r="I240" s="10"/>
      <c r="J240" s="10"/>
    </row>
    <row r="241" spans="1:16" ht="15" customHeight="1" thickBot="1" x14ac:dyDescent="0.3"/>
    <row r="242" spans="1:16" ht="15.95" customHeight="1" thickBot="1" x14ac:dyDescent="0.35">
      <c r="A242" s="2342" t="s">
        <v>560</v>
      </c>
      <c r="B242" s="234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345" t="s">
        <v>266</v>
      </c>
      <c r="G247" s="2335"/>
      <c r="H247" s="2335"/>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332" t="s">
        <v>95</v>
      </c>
      <c r="B249" s="2333"/>
      <c r="C249" s="2334"/>
      <c r="D249" s="73" t="s">
        <v>71</v>
      </c>
      <c r="E249" s="73" t="s">
        <v>81</v>
      </c>
      <c r="G249" s="1803" t="s">
        <v>868</v>
      </c>
      <c r="P249" s="2359"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325" t="s">
        <v>96</v>
      </c>
      <c r="B254" s="2326"/>
      <c r="C254" s="2326"/>
      <c r="D254" s="33">
        <f>SUM(D250:D253)</f>
        <v>0</v>
      </c>
      <c r="K254" s="162"/>
    </row>
    <row r="255" spans="1:16" ht="15.95" customHeight="1" thickBot="1" x14ac:dyDescent="0.35">
      <c r="A255" s="446" t="s">
        <v>130</v>
      </c>
      <c r="B255" s="547"/>
      <c r="C255" s="307"/>
      <c r="D255" s="447">
        <f>D247+D248-D254</f>
        <v>0</v>
      </c>
      <c r="E255" s="2335" t="s">
        <v>295</v>
      </c>
      <c r="G255" s="2345"/>
      <c r="H255" s="2345"/>
      <c r="K255" s="162"/>
    </row>
    <row r="256" spans="1:16" ht="15.95" customHeight="1" thickBot="1" x14ac:dyDescent="0.3">
      <c r="E256" s="2359"/>
      <c r="G256" s="2345"/>
      <c r="H256" s="2345"/>
      <c r="K256" s="162"/>
    </row>
    <row r="257" spans="1:11" ht="15.95" customHeight="1" thickBot="1" x14ac:dyDescent="0.3">
      <c r="A257" s="172" t="s">
        <v>260</v>
      </c>
      <c r="B257" s="173"/>
      <c r="C257" s="173"/>
      <c r="D257" s="202"/>
      <c r="E257" s="173"/>
      <c r="F257" s="173"/>
      <c r="G257" s="205"/>
      <c r="H257" s="205"/>
      <c r="I257" s="2343"/>
      <c r="J257" s="191">
        <f>J242-D248</f>
        <v>0</v>
      </c>
      <c r="K257" s="162"/>
    </row>
    <row r="258" spans="1:11" ht="15.95" customHeight="1" x14ac:dyDescent="0.25">
      <c r="A258" s="51" t="s">
        <v>163</v>
      </c>
      <c r="B258" s="51"/>
      <c r="C258" s="2353"/>
      <c r="D258" s="2336"/>
      <c r="E258" s="11"/>
      <c r="J258" s="10"/>
      <c r="K258" s="162"/>
    </row>
    <row r="259" spans="1:11" ht="15.95" customHeight="1" x14ac:dyDescent="0.25">
      <c r="E259" s="2359"/>
      <c r="G259" s="2345"/>
      <c r="H259" s="2345"/>
      <c r="K259" s="162"/>
    </row>
    <row r="260" spans="1:11" ht="15.95" customHeight="1" thickBot="1" x14ac:dyDescent="0.3">
      <c r="A260" s="258" t="s">
        <v>221</v>
      </c>
      <c r="B260" s="258"/>
      <c r="K260" s="162"/>
    </row>
    <row r="261" spans="1:11" ht="15.95" customHeight="1" thickBot="1" x14ac:dyDescent="0.3">
      <c r="A261" s="319" t="s">
        <v>213</v>
      </c>
      <c r="B261" s="318"/>
      <c r="C261" s="318"/>
      <c r="D261" s="33">
        <f>D83</f>
        <v>414.53</v>
      </c>
      <c r="E261" s="2324" t="s">
        <v>235</v>
      </c>
      <c r="G261" s="2378" t="s">
        <v>232</v>
      </c>
      <c r="H261" s="2378"/>
      <c r="K261" s="162"/>
    </row>
    <row r="262" spans="1:11" ht="15.95" customHeight="1" x14ac:dyDescent="0.25">
      <c r="A262" s="317" t="s">
        <v>112</v>
      </c>
      <c r="B262" s="548"/>
      <c r="C262" s="316"/>
      <c r="D262" s="58">
        <f>D206</f>
        <v>0</v>
      </c>
      <c r="E262" s="2324" t="s">
        <v>235</v>
      </c>
      <c r="G262" s="2378" t="s">
        <v>151</v>
      </c>
      <c r="H262" s="2378"/>
      <c r="K262" s="162"/>
    </row>
    <row r="263" spans="1:11" ht="15.95" customHeight="1" thickBot="1" x14ac:dyDescent="0.3">
      <c r="A263" s="315" t="s">
        <v>113</v>
      </c>
      <c r="B263" s="549"/>
      <c r="C263" s="314"/>
      <c r="D263" s="257">
        <f>D111</f>
        <v>72.84</v>
      </c>
      <c r="E263" s="2324" t="s">
        <v>235</v>
      </c>
      <c r="G263" s="2378" t="s">
        <v>232</v>
      </c>
      <c r="H263" s="2378"/>
      <c r="K263" s="162"/>
    </row>
    <row r="264" spans="1:11" ht="15.95" customHeight="1" thickBot="1" x14ac:dyDescent="0.3">
      <c r="A264" s="2332" t="s">
        <v>212</v>
      </c>
      <c r="B264" s="2333"/>
      <c r="C264" s="2334"/>
      <c r="D264" s="73" t="s">
        <v>71</v>
      </c>
      <c r="E264" s="73" t="s">
        <v>81</v>
      </c>
      <c r="G264" s="1803" t="s">
        <v>869</v>
      </c>
      <c r="K264" s="162"/>
    </row>
    <row r="265" spans="1:11" ht="15.95" customHeight="1" x14ac:dyDescent="0.25">
      <c r="A265" s="2486" t="s">
        <v>1076</v>
      </c>
      <c r="B265" s="2487"/>
      <c r="C265" s="2488"/>
      <c r="D265" s="233">
        <v>487.37</v>
      </c>
      <c r="E265" s="395" t="s">
        <v>1114</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487.37</v>
      </c>
      <c r="E269" s="2359"/>
      <c r="K269" s="162"/>
    </row>
    <row r="270" spans="1:11" ht="15.95" customHeight="1" thickBot="1" x14ac:dyDescent="0.35">
      <c r="A270" s="440" t="s">
        <v>236</v>
      </c>
      <c r="B270" s="551"/>
      <c r="C270" s="312"/>
      <c r="D270" s="445">
        <f>D261+D262+D263-D269</f>
        <v>0</v>
      </c>
      <c r="E270" s="2335" t="s">
        <v>298</v>
      </c>
      <c r="G270" s="2345"/>
      <c r="H270" s="2345"/>
      <c r="K270" s="162"/>
    </row>
    <row r="271" spans="1:11" ht="15.95" customHeight="1" thickBot="1" x14ac:dyDescent="0.3">
      <c r="E271" s="2359"/>
      <c r="G271" s="2345"/>
      <c r="H271" s="2345"/>
      <c r="K271" s="162"/>
    </row>
    <row r="272" spans="1:11" ht="15.95" customHeight="1" thickBot="1" x14ac:dyDescent="0.3">
      <c r="A272" s="322" t="s">
        <v>204</v>
      </c>
      <c r="B272" s="552"/>
      <c r="C272" s="2343"/>
      <c r="D272" s="2343"/>
      <c r="E272" s="2343"/>
      <c r="F272" s="2343"/>
      <c r="G272" s="2343"/>
      <c r="H272" s="2343"/>
      <c r="I272" s="2344"/>
      <c r="J272" s="381">
        <f>D158+D187+D239+D269+D254</f>
        <v>639.44000000000005</v>
      </c>
      <c r="K272" s="162"/>
    </row>
    <row r="273" spans="1:22" ht="15.95" customHeight="1" thickBot="1" x14ac:dyDescent="0.3">
      <c r="G273" s="2378"/>
      <c r="H273" s="2378"/>
      <c r="K273" s="162"/>
    </row>
    <row r="274" spans="1:22" ht="16.5" thickBot="1" x14ac:dyDescent="0.3">
      <c r="A274" s="322" t="s">
        <v>205</v>
      </c>
      <c r="B274" s="552"/>
      <c r="C274" s="2343"/>
      <c r="D274" s="2343"/>
      <c r="E274" s="2343"/>
      <c r="F274" s="2343"/>
      <c r="G274" s="2343"/>
      <c r="H274" s="2343"/>
      <c r="I274" s="2344"/>
      <c r="J274" s="383">
        <f>K75+E112-J272</f>
        <v>2525.52</v>
      </c>
      <c r="K274" s="302"/>
      <c r="L274" s="377"/>
      <c r="M274" s="2324" t="s">
        <v>202</v>
      </c>
      <c r="U274" s="382" t="s">
        <v>206</v>
      </c>
      <c r="V274" s="303" t="s">
        <v>83</v>
      </c>
    </row>
    <row r="308" spans="3:5" x14ac:dyDescent="0.25">
      <c r="C308" s="2336"/>
      <c r="D308" s="2336"/>
      <c r="E308" s="2336"/>
    </row>
    <row r="309" spans="3:5" x14ac:dyDescent="0.25">
      <c r="C309" s="2336"/>
      <c r="D309" s="2336"/>
      <c r="E309" s="2336"/>
    </row>
    <row r="310" spans="3:5" x14ac:dyDescent="0.25">
      <c r="C310" s="2336"/>
      <c r="D310" s="2336"/>
      <c r="E310" s="2336"/>
    </row>
    <row r="311" spans="3:5" x14ac:dyDescent="0.25">
      <c r="C311" s="2336"/>
      <c r="D311" s="2336"/>
      <c r="E311" s="2336"/>
    </row>
    <row r="312" spans="3:5" x14ac:dyDescent="0.25">
      <c r="C312" s="2336"/>
      <c r="D312" s="2336"/>
      <c r="E312" s="2336"/>
    </row>
    <row r="313" spans="3:5" x14ac:dyDescent="0.25">
      <c r="C313" s="2336"/>
      <c r="D313" s="2336"/>
      <c r="E313" s="2336"/>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93B6-67AD-44EF-807A-6FBA117FA7D7}">
  <sheetPr>
    <pageSetUpPr fitToPage="1"/>
  </sheetPr>
  <dimension ref="A1:V313"/>
  <sheetViews>
    <sheetView zoomScaleNormal="100" workbookViewId="0">
      <selection activeCell="J26" sqref="J26"/>
    </sheetView>
  </sheetViews>
  <sheetFormatPr defaultRowHeight="15" x14ac:dyDescent="0.25"/>
  <cols>
    <col min="1" max="5" width="10.7109375" style="2324" customWidth="1"/>
    <col min="6" max="6" width="0.85546875" style="2324" customWidth="1"/>
    <col min="7" max="11" width="10.7109375" style="2324" customWidth="1"/>
    <col min="12" max="12" width="5.7109375" style="2324" customWidth="1"/>
    <col min="13" max="16" width="10.7109375" style="2324" customWidth="1"/>
    <col min="17" max="16384" width="9.140625" style="2324"/>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May</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44328</v>
      </c>
      <c r="E11" s="173"/>
      <c r="F11" s="173"/>
      <c r="G11" s="492"/>
      <c r="H11" s="492"/>
      <c r="I11" s="2348" t="s">
        <v>203</v>
      </c>
      <c r="J11" s="174">
        <f>K60</f>
        <v>2525.52</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344"/>
      <c r="J13" s="174">
        <f>J11-E12</f>
        <v>2525.52</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383.16</v>
      </c>
      <c r="E15" s="181"/>
      <c r="F15" s="177"/>
      <c r="G15" s="182"/>
      <c r="H15" s="182"/>
      <c r="I15" s="177"/>
      <c r="J15" s="177"/>
      <c r="K15" s="183"/>
    </row>
    <row r="16" spans="1:11" ht="15.75" thickBot="1" x14ac:dyDescent="0.3">
      <c r="A16" s="184" t="s">
        <v>98</v>
      </c>
      <c r="B16" s="197"/>
      <c r="C16" s="177"/>
      <c r="D16" s="185">
        <f>D111</f>
        <v>228.34999999999997</v>
      </c>
      <c r="E16" s="181"/>
      <c r="F16" s="177"/>
      <c r="G16" s="182"/>
      <c r="H16" s="182"/>
      <c r="I16" s="177"/>
      <c r="J16" s="177"/>
      <c r="K16" s="183"/>
    </row>
    <row r="17" spans="1:11" ht="16.5" thickBot="1" x14ac:dyDescent="0.3">
      <c r="A17" s="188" t="s">
        <v>218</v>
      </c>
      <c r="B17" s="189"/>
      <c r="C17" s="189"/>
      <c r="D17" s="190" t="s">
        <v>85</v>
      </c>
      <c r="E17" s="191">
        <f>E112</f>
        <v>611.51</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106.28</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180</v>
      </c>
      <c r="E24" s="181"/>
      <c r="F24" s="177"/>
      <c r="G24" s="187"/>
      <c r="H24" s="187"/>
      <c r="I24" s="177"/>
      <c r="J24" s="177"/>
      <c r="K24" s="183"/>
    </row>
    <row r="25" spans="1:11" ht="16.5" thickBot="1" x14ac:dyDescent="0.3">
      <c r="A25" s="192" t="s">
        <v>161</v>
      </c>
      <c r="B25" s="193"/>
      <c r="C25" s="193"/>
      <c r="D25" s="194" t="s">
        <v>86</v>
      </c>
      <c r="E25" s="174">
        <f>SUM(D19:D24)</f>
        <v>286.27999999999997</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343"/>
      <c r="J27" s="191">
        <f>J13+E17-E25</f>
        <v>2850.75</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180</v>
      </c>
      <c r="G30" s="201"/>
      <c r="H30" s="201"/>
      <c r="K30" s="183"/>
    </row>
    <row r="31" spans="1:11" ht="15.75" x14ac:dyDescent="0.25">
      <c r="G31" s="201"/>
      <c r="H31" s="201"/>
      <c r="K31" s="183"/>
    </row>
    <row r="32" spans="1:11" ht="16.5" thickBot="1" x14ac:dyDescent="0.3">
      <c r="A32" s="258" t="s">
        <v>258</v>
      </c>
      <c r="B32" s="258"/>
      <c r="E32" s="2336"/>
      <c r="G32" s="2378"/>
      <c r="H32" s="2378"/>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935</v>
      </c>
      <c r="G34" s="613">
        <f>C34-E34</f>
        <v>0</v>
      </c>
      <c r="H34" s="614">
        <f>E34/C34</f>
        <v>1</v>
      </c>
      <c r="I34" s="612" t="s">
        <v>357</v>
      </c>
    </row>
    <row r="35" spans="1:11" x14ac:dyDescent="0.25">
      <c r="A35" s="306" t="s">
        <v>56</v>
      </c>
      <c r="B35" s="514"/>
      <c r="C35" s="79">
        <v>700</v>
      </c>
      <c r="D35" s="398">
        <f>D81</f>
        <v>700</v>
      </c>
      <c r="E35" s="412">
        <f>D194</f>
        <v>700</v>
      </c>
      <c r="G35" s="615">
        <f>C35-E35</f>
        <v>0</v>
      </c>
      <c r="H35" s="614">
        <f>E35/C35</f>
        <v>1</v>
      </c>
      <c r="I35" s="612" t="s">
        <v>355</v>
      </c>
      <c r="J35" s="2378"/>
    </row>
    <row r="36" spans="1:11" ht="15.75" thickBot="1" x14ac:dyDescent="0.3">
      <c r="A36" s="404" t="s">
        <v>57</v>
      </c>
      <c r="B36" s="515"/>
      <c r="C36" s="405">
        <v>250</v>
      </c>
      <c r="D36" s="406">
        <f>D82</f>
        <v>250</v>
      </c>
      <c r="E36" s="413">
        <f>D213</f>
        <v>250</v>
      </c>
      <c r="G36" s="616">
        <f>C36-E36</f>
        <v>0</v>
      </c>
      <c r="H36" s="617">
        <f>E36/C36</f>
        <v>1</v>
      </c>
      <c r="I36" s="612" t="s">
        <v>356</v>
      </c>
      <c r="J36" s="2378"/>
    </row>
    <row r="37" spans="1:11" ht="15.75" thickBot="1" x14ac:dyDescent="0.3">
      <c r="A37" s="407" t="s">
        <v>60</v>
      </c>
      <c r="B37" s="516"/>
      <c r="C37" s="408">
        <f>SUM(C34:C36)</f>
        <v>1885</v>
      </c>
      <c r="D37" s="409">
        <f>SUM(D34:D36)</f>
        <v>1885</v>
      </c>
      <c r="E37" s="410">
        <f>SUM(E34:E36)</f>
        <v>1885</v>
      </c>
      <c r="G37" s="43">
        <f>C37-E37</f>
        <v>0</v>
      </c>
      <c r="H37" s="11"/>
      <c r="I37" s="612"/>
    </row>
    <row r="38" spans="1:11" ht="5.0999999999999996" customHeight="1" thickBot="1" x14ac:dyDescent="0.35">
      <c r="A38" s="2364"/>
      <c r="B38" s="2364"/>
      <c r="E38" s="2336"/>
      <c r="G38" s="2378"/>
      <c r="H38" s="2378"/>
    </row>
    <row r="39" spans="1:11" ht="15.75" thickBot="1" x14ac:dyDescent="0.3">
      <c r="A39" s="421" t="s">
        <v>82</v>
      </c>
      <c r="B39" s="517"/>
      <c r="C39" s="422"/>
      <c r="D39" s="418" t="s">
        <v>126</v>
      </c>
      <c r="E39" s="155" t="s">
        <v>127</v>
      </c>
    </row>
    <row r="40" spans="1:11" x14ac:dyDescent="0.25">
      <c r="A40" s="423" t="s">
        <v>214</v>
      </c>
      <c r="B40" s="518"/>
      <c r="C40" s="424"/>
      <c r="D40" s="419">
        <f>D83</f>
        <v>0</v>
      </c>
      <c r="E40" s="61">
        <f>D270</f>
        <v>228.34999999999997</v>
      </c>
      <c r="F40" s="2378"/>
    </row>
    <row r="41" spans="1:11" x14ac:dyDescent="0.25">
      <c r="A41" s="425" t="s">
        <v>69</v>
      </c>
      <c r="B41" s="519"/>
      <c r="C41" s="430"/>
      <c r="D41" s="417">
        <f>D84</f>
        <v>640.52</v>
      </c>
      <c r="E41" s="32">
        <f>D240</f>
        <v>737.4</v>
      </c>
      <c r="F41" s="2378"/>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640.52</v>
      </c>
      <c r="E43" s="33">
        <f>SUM(E40:E42)</f>
        <v>965.75</v>
      </c>
      <c r="K43" s="183"/>
    </row>
    <row r="44" spans="1:11" ht="15.75" thickBot="1" x14ac:dyDescent="0.3">
      <c r="A44" s="2339"/>
      <c r="B44" s="2339"/>
      <c r="C44" s="10"/>
      <c r="D44" s="10"/>
      <c r="E44" s="11"/>
      <c r="K44" s="183"/>
    </row>
    <row r="45" spans="1:11" ht="16.5" thickBot="1" x14ac:dyDescent="0.3">
      <c r="A45" s="487" t="s">
        <v>131</v>
      </c>
      <c r="B45" s="522"/>
      <c r="C45" s="488"/>
      <c r="D45" s="2367"/>
      <c r="E45" s="2367"/>
      <c r="F45" s="490"/>
      <c r="G45" s="2368"/>
      <c r="H45" s="2368"/>
      <c r="I45" s="362" t="s">
        <v>200</v>
      </c>
      <c r="J45" s="361" t="s">
        <v>199</v>
      </c>
      <c r="K45" s="183"/>
    </row>
    <row r="46" spans="1:11" ht="15.75" thickBot="1" x14ac:dyDescent="0.3">
      <c r="A46" s="197"/>
      <c r="B46" s="197"/>
      <c r="C46" s="177"/>
      <c r="F46" s="177"/>
      <c r="G46" s="196"/>
      <c r="H46" s="196"/>
      <c r="I46" s="198">
        <f>C37+E43</f>
        <v>2850.75</v>
      </c>
      <c r="J46" s="199">
        <f>E37+E43</f>
        <v>2850.75</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344"/>
      <c r="J49" s="191">
        <f>J257</f>
        <v>0</v>
      </c>
      <c r="K49" s="203"/>
    </row>
    <row r="50" spans="1:14" x14ac:dyDescent="0.25">
      <c r="A50" s="51" t="s">
        <v>162</v>
      </c>
      <c r="B50" s="51"/>
      <c r="C50" s="2353"/>
      <c r="D50" s="2336"/>
      <c r="E50" s="11"/>
    </row>
    <row r="54" spans="1:14" ht="18.75" x14ac:dyDescent="0.3">
      <c r="E54" s="380" t="s">
        <v>144</v>
      </c>
      <c r="I54" s="18"/>
      <c r="J54" s="2519" t="s">
        <v>556</v>
      </c>
      <c r="K54" s="2519"/>
    </row>
    <row r="55" spans="1:14" ht="9.9499999999999993" customHeight="1" x14ac:dyDescent="0.25">
      <c r="A55" s="1013"/>
      <c r="B55" s="1013"/>
      <c r="C55" s="1801" t="s">
        <v>854</v>
      </c>
      <c r="D55" s="2336"/>
      <c r="E55" s="2336"/>
      <c r="J55" s="2336"/>
    </row>
    <row r="56" spans="1:14" ht="19.5" thickBot="1" x14ac:dyDescent="0.35">
      <c r="A56" s="164" t="s">
        <v>59</v>
      </c>
      <c r="B56" s="164"/>
      <c r="C56" s="2589" t="s">
        <v>942</v>
      </c>
      <c r="D56" s="2589"/>
      <c r="E56" s="2589"/>
      <c r="F56" s="18"/>
      <c r="G56" s="2320">
        <v>2021</v>
      </c>
      <c r="H56" s="168"/>
      <c r="J56" s="2336"/>
    </row>
    <row r="57" spans="1:14" x14ac:dyDescent="0.25">
      <c r="J57" s="2336"/>
    </row>
    <row r="58" spans="1:14" ht="12" customHeight="1" x14ac:dyDescent="0.25">
      <c r="A58" s="258" t="s">
        <v>64</v>
      </c>
      <c r="B58" s="258"/>
      <c r="C58" s="11"/>
      <c r="D58" s="1802" t="s">
        <v>855</v>
      </c>
      <c r="E58" s="2336"/>
      <c r="J58" s="2336"/>
    </row>
    <row r="59" spans="1:14" ht="8.1" customHeight="1" thickBot="1" x14ac:dyDescent="0.35">
      <c r="A59" s="2364"/>
      <c r="B59" s="2364"/>
      <c r="C59" s="11"/>
      <c r="D59" s="2336"/>
      <c r="E59" s="2336"/>
      <c r="J59" s="2336"/>
    </row>
    <row r="60" spans="1:14" ht="15.75" thickBot="1" x14ac:dyDescent="0.3">
      <c r="A60" s="2346" t="s">
        <v>198</v>
      </c>
      <c r="B60" s="2347"/>
      <c r="C60" s="2343"/>
      <c r="D60" s="359">
        <v>44328</v>
      </c>
      <c r="E60" s="358"/>
      <c r="F60" s="2343"/>
      <c r="G60" s="2343"/>
      <c r="H60" s="2343"/>
      <c r="I60" s="2343"/>
      <c r="J60" s="357" t="s">
        <v>203</v>
      </c>
      <c r="K60" s="356">
        <v>2525.52</v>
      </c>
    </row>
    <row r="61" spans="1:14" ht="9.9499999999999993" customHeight="1" thickBot="1" x14ac:dyDescent="0.3">
      <c r="B61" s="1804" t="s">
        <v>856</v>
      </c>
      <c r="H61" s="1804" t="s">
        <v>857</v>
      </c>
      <c r="K61" s="162"/>
    </row>
    <row r="62" spans="1:14" ht="20.100000000000001" customHeight="1" thickBot="1" x14ac:dyDescent="0.3">
      <c r="A62" s="2332" t="s">
        <v>169</v>
      </c>
      <c r="B62" s="2333"/>
      <c r="C62" s="2333"/>
      <c r="D62" s="73" t="s">
        <v>17</v>
      </c>
      <c r="E62" s="207" t="s">
        <v>99</v>
      </c>
      <c r="G62" s="2584" t="s">
        <v>554</v>
      </c>
      <c r="H62" s="2585"/>
      <c r="I62" s="2585"/>
      <c r="J62" s="2586"/>
      <c r="K62" s="162"/>
    </row>
    <row r="63" spans="1:14" ht="15.75" customHeight="1" thickBot="1" x14ac:dyDescent="0.3">
      <c r="A63" s="2486" t="s">
        <v>842</v>
      </c>
      <c r="B63" s="2487"/>
      <c r="C63" s="2488"/>
      <c r="D63" s="233"/>
      <c r="E63" s="355"/>
      <c r="G63" s="2332" t="s">
        <v>63</v>
      </c>
      <c r="H63" s="2333"/>
      <c r="I63" s="558" t="s">
        <v>17</v>
      </c>
      <c r="J63" s="271" t="s">
        <v>61</v>
      </c>
      <c r="K63" s="162"/>
      <c r="N63" s="2374"/>
    </row>
    <row r="64" spans="1:14" x14ac:dyDescent="0.25">
      <c r="A64" s="2489"/>
      <c r="B64" s="2490"/>
      <c r="C64" s="2491"/>
      <c r="D64" s="211"/>
      <c r="E64" s="354"/>
      <c r="G64" s="2486" t="s">
        <v>795</v>
      </c>
      <c r="H64" s="2488"/>
      <c r="I64" s="228">
        <v>13.44</v>
      </c>
      <c r="J64" s="231" t="s">
        <v>1114</v>
      </c>
      <c r="K64" s="162"/>
    </row>
    <row r="65" spans="1:11" x14ac:dyDescent="0.25">
      <c r="A65" s="2489"/>
      <c r="B65" s="2490"/>
      <c r="C65" s="2491"/>
      <c r="D65" s="211"/>
      <c r="E65" s="354"/>
      <c r="G65" s="2489" t="s">
        <v>1120</v>
      </c>
      <c r="H65" s="2491"/>
      <c r="I65" s="227">
        <v>15.89</v>
      </c>
      <c r="J65" s="226" t="s">
        <v>948</v>
      </c>
      <c r="K65" s="162"/>
    </row>
    <row r="66" spans="1:11" x14ac:dyDescent="0.25">
      <c r="A66" s="2489"/>
      <c r="B66" s="2490"/>
      <c r="C66" s="2491"/>
      <c r="D66" s="211"/>
      <c r="E66" s="354"/>
      <c r="G66" s="2489" t="s">
        <v>1121</v>
      </c>
      <c r="H66" s="2491"/>
      <c r="I66" s="227">
        <v>11.95</v>
      </c>
      <c r="J66" s="226" t="s">
        <v>943</v>
      </c>
      <c r="K66" s="162"/>
    </row>
    <row r="67" spans="1:11" x14ac:dyDescent="0.25">
      <c r="A67" s="2489"/>
      <c r="B67" s="2490"/>
      <c r="C67" s="2491"/>
      <c r="D67" s="211"/>
      <c r="E67" s="354"/>
      <c r="G67" s="2489" t="s">
        <v>774</v>
      </c>
      <c r="H67" s="2491"/>
      <c r="I67" s="227">
        <v>40</v>
      </c>
      <c r="J67" s="226" t="s">
        <v>1115</v>
      </c>
      <c r="K67" s="162"/>
    </row>
    <row r="68" spans="1:11" x14ac:dyDescent="0.25">
      <c r="A68" s="2489"/>
      <c r="B68" s="2490"/>
      <c r="C68" s="2491"/>
      <c r="D68" s="211"/>
      <c r="E68" s="354"/>
      <c r="G68" s="2489" t="s">
        <v>1122</v>
      </c>
      <c r="H68" s="2491"/>
      <c r="I68" s="227">
        <v>538.16</v>
      </c>
      <c r="J68" s="226" t="s">
        <v>943</v>
      </c>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342" t="s">
        <v>196</v>
      </c>
      <c r="B75" s="2343"/>
      <c r="C75" s="2343"/>
      <c r="D75" s="2343"/>
      <c r="E75" s="351"/>
      <c r="F75" s="2343"/>
      <c r="G75" s="2343"/>
      <c r="H75" s="2343"/>
      <c r="I75" s="2343"/>
      <c r="J75" s="2344"/>
      <c r="K75" s="33">
        <f>K60-D73</f>
        <v>2525.52</v>
      </c>
    </row>
    <row r="76" spans="1:11" ht="8.1" customHeight="1" x14ac:dyDescent="0.25">
      <c r="E76" s="2336"/>
      <c r="K76" s="162"/>
    </row>
    <row r="77" spans="1:11" ht="12" customHeight="1" x14ac:dyDescent="0.25">
      <c r="A77" s="258" t="s">
        <v>763</v>
      </c>
      <c r="E77" s="2336"/>
      <c r="K77" s="162"/>
    </row>
    <row r="78" spans="1:11" ht="9.9499999999999993" customHeight="1" thickBot="1" x14ac:dyDescent="0.3">
      <c r="D78" s="1806" t="s">
        <v>858</v>
      </c>
      <c r="E78" s="2336"/>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2336"/>
      <c r="G80" s="2575" t="s">
        <v>139</v>
      </c>
      <c r="H80" s="2575"/>
      <c r="I80" s="2575"/>
      <c r="J80" s="2575"/>
      <c r="K80" s="2575"/>
    </row>
    <row r="81" spans="1:11" ht="15" customHeight="1" x14ac:dyDescent="0.25">
      <c r="A81" s="2572" t="s">
        <v>123</v>
      </c>
      <c r="B81" s="2573"/>
      <c r="C81" s="568">
        <v>700</v>
      </c>
      <c r="D81" s="555">
        <v>700</v>
      </c>
      <c r="E81" s="556">
        <f>C81-D81</f>
        <v>0</v>
      </c>
      <c r="G81" s="2574" t="s">
        <v>762</v>
      </c>
      <c r="H81" s="2575"/>
      <c r="I81" s="2575"/>
      <c r="J81" s="2575"/>
      <c r="K81" s="2575"/>
    </row>
    <row r="82" spans="1:11" ht="15" customHeight="1" thickBot="1" x14ac:dyDescent="0.3">
      <c r="A82" s="2576" t="s">
        <v>114</v>
      </c>
      <c r="B82" s="2577"/>
      <c r="C82" s="417">
        <v>250</v>
      </c>
      <c r="D82" s="565">
        <v>250</v>
      </c>
      <c r="E82" s="469">
        <f>C82-D82</f>
        <v>0</v>
      </c>
      <c r="G82" s="2495"/>
      <c r="H82" s="2495"/>
      <c r="I82" s="2495"/>
      <c r="J82" s="2495"/>
      <c r="K82" s="2495"/>
    </row>
    <row r="83" spans="1:11" ht="15" customHeight="1" x14ac:dyDescent="0.25">
      <c r="A83" s="2578" t="s">
        <v>211</v>
      </c>
      <c r="B83" s="2579"/>
      <c r="C83" s="414">
        <f>D83</f>
        <v>0</v>
      </c>
      <c r="D83" s="415">
        <v>0</v>
      </c>
      <c r="E83" s="59" t="s">
        <v>229</v>
      </c>
      <c r="G83" s="2495"/>
      <c r="H83" s="2495"/>
      <c r="I83" s="2495"/>
      <c r="J83" s="2495"/>
      <c r="K83" s="2495"/>
    </row>
    <row r="84" spans="1:11" ht="15" customHeight="1" x14ac:dyDescent="0.25">
      <c r="A84" s="2565" t="s">
        <v>122</v>
      </c>
      <c r="B84" s="2566"/>
      <c r="C84" s="414">
        <f>D84</f>
        <v>640.52</v>
      </c>
      <c r="D84" s="415">
        <v>640.52</v>
      </c>
      <c r="E84" s="59" t="s">
        <v>229</v>
      </c>
      <c r="F84" s="2336"/>
      <c r="G84" s="2495"/>
      <c r="H84" s="2495"/>
      <c r="I84" s="2495"/>
      <c r="J84" s="2495"/>
      <c r="K84" s="2495"/>
    </row>
    <row r="85" spans="1:11" ht="15" customHeight="1" thickBot="1" x14ac:dyDescent="0.3">
      <c r="A85" s="2567" t="s">
        <v>149</v>
      </c>
      <c r="B85" s="2568"/>
      <c r="C85" s="414">
        <f>D85</f>
        <v>0</v>
      </c>
      <c r="D85" s="416">
        <v>0</v>
      </c>
      <c r="E85" s="59" t="s">
        <v>229</v>
      </c>
      <c r="F85" s="2336"/>
      <c r="G85" s="2495"/>
      <c r="H85" s="2495"/>
      <c r="I85" s="2495"/>
      <c r="J85" s="2495"/>
      <c r="K85" s="2495"/>
    </row>
    <row r="86" spans="1:11" ht="15" customHeight="1" thickBot="1" x14ac:dyDescent="0.3">
      <c r="A86" s="2569" t="s">
        <v>228</v>
      </c>
      <c r="B86" s="2570"/>
      <c r="C86" s="156">
        <f>C80+C81+C82+C83+C84+C85</f>
        <v>2525.52</v>
      </c>
      <c r="D86" s="33">
        <f>SUM(D80:D85)</f>
        <v>2525.52</v>
      </c>
      <c r="E86" s="11"/>
      <c r="G86" s="2571"/>
      <c r="H86" s="2571"/>
      <c r="I86" s="2571"/>
      <c r="J86" s="2571"/>
      <c r="K86" s="2571"/>
    </row>
    <row r="87" spans="1:11" ht="9.9499999999999993" customHeight="1" thickBot="1" x14ac:dyDescent="0.3">
      <c r="E87" s="2336"/>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336"/>
      <c r="K89" s="162"/>
    </row>
    <row r="90" spans="1:11" ht="12" customHeight="1" x14ac:dyDescent="0.25">
      <c r="A90" s="258" t="s">
        <v>65</v>
      </c>
      <c r="B90" s="258"/>
      <c r="C90" s="160"/>
      <c r="D90" s="1808" t="s">
        <v>860</v>
      </c>
      <c r="E90" s="2336"/>
      <c r="K90" s="162"/>
    </row>
    <row r="91" spans="1:11" ht="5.0999999999999996" customHeight="1" thickBot="1" x14ac:dyDescent="0.35">
      <c r="A91" s="2364"/>
      <c r="B91" s="2364"/>
      <c r="C91" s="24"/>
      <c r="D91" s="2336"/>
      <c r="E91" s="2336"/>
      <c r="K91" s="162"/>
    </row>
    <row r="92" spans="1:11" ht="15.75" thickBot="1" x14ac:dyDescent="0.3">
      <c r="A92" s="2561" t="s">
        <v>4</v>
      </c>
      <c r="B92" s="2562"/>
      <c r="C92" s="999" t="s">
        <v>100</v>
      </c>
      <c r="D92" s="1000" t="s">
        <v>49</v>
      </c>
      <c r="E92" s="1001" t="s">
        <v>16</v>
      </c>
      <c r="K92" s="162"/>
    </row>
    <row r="93" spans="1:11" x14ac:dyDescent="0.25">
      <c r="A93" s="2563" t="s">
        <v>5</v>
      </c>
      <c r="B93" s="2564"/>
      <c r="C93" s="233">
        <v>49.57</v>
      </c>
      <c r="D93" s="233">
        <v>54.77</v>
      </c>
      <c r="E93" s="34">
        <f t="shared" ref="E93:E107" si="0">SUM(C93:D93)</f>
        <v>104.34</v>
      </c>
      <c r="K93" s="162"/>
    </row>
    <row r="94" spans="1:11" x14ac:dyDescent="0.25">
      <c r="A94" s="2549" t="s">
        <v>536</v>
      </c>
      <c r="B94" s="2550"/>
      <c r="C94" s="211">
        <v>101.3</v>
      </c>
      <c r="D94" s="211">
        <v>65.819999999999993</v>
      </c>
      <c r="E94" s="34">
        <f t="shared" si="0"/>
        <v>167.12</v>
      </c>
      <c r="K94" s="162"/>
    </row>
    <row r="95" spans="1:11" x14ac:dyDescent="0.25">
      <c r="A95" s="2549" t="s">
        <v>490</v>
      </c>
      <c r="B95" s="2550"/>
      <c r="C95" s="211">
        <v>5.0199999999999996</v>
      </c>
      <c r="D95" s="211">
        <v>54.98</v>
      </c>
      <c r="E95" s="34">
        <f t="shared" si="0"/>
        <v>60</v>
      </c>
      <c r="K95" s="162"/>
    </row>
    <row r="96" spans="1:11" x14ac:dyDescent="0.25">
      <c r="A96" s="2549" t="s">
        <v>8</v>
      </c>
      <c r="B96" s="2550"/>
      <c r="C96" s="211"/>
      <c r="D96" s="211"/>
      <c r="E96" s="34">
        <f t="shared" si="0"/>
        <v>0</v>
      </c>
      <c r="K96" s="162"/>
    </row>
    <row r="97" spans="1:11" x14ac:dyDescent="0.25">
      <c r="A97" s="2549" t="s">
        <v>7</v>
      </c>
      <c r="B97" s="2550"/>
      <c r="C97" s="211">
        <v>138.16</v>
      </c>
      <c r="D97" s="211">
        <v>29.89</v>
      </c>
      <c r="E97" s="34">
        <f t="shared" si="0"/>
        <v>168.05</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v>89.11</v>
      </c>
      <c r="D101" s="211">
        <v>22.89</v>
      </c>
      <c r="E101" s="34">
        <f t="shared" si="0"/>
        <v>112</v>
      </c>
      <c r="G101" s="350" t="s">
        <v>62</v>
      </c>
      <c r="H101" s="2333"/>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383.16</v>
      </c>
      <c r="D108" s="960">
        <f>SUM(D93:D107)</f>
        <v>228.34999999999997</v>
      </c>
      <c r="E108" s="960">
        <f>SUM(E93:E107)</f>
        <v>611.51</v>
      </c>
    </row>
    <row r="109" spans="1:11" ht="8.1" customHeight="1" thickBot="1" x14ac:dyDescent="0.3">
      <c r="K109" s="162"/>
    </row>
    <row r="110" spans="1:11" ht="15.75" thickBot="1" x14ac:dyDescent="0.3">
      <c r="A110" s="346" t="s">
        <v>91</v>
      </c>
      <c r="B110" s="527"/>
      <c r="C110" s="344">
        <f>C108</f>
        <v>383.16</v>
      </c>
      <c r="K110" s="162"/>
    </row>
    <row r="111" spans="1:11" ht="15.75" thickBot="1" x14ac:dyDescent="0.3">
      <c r="A111" s="345" t="s">
        <v>90</v>
      </c>
      <c r="B111" s="75"/>
      <c r="C111" s="75"/>
      <c r="D111" s="344">
        <f>D108</f>
        <v>228.34999999999997</v>
      </c>
      <c r="E111" s="2555" t="s">
        <v>537</v>
      </c>
      <c r="F111" s="2556"/>
      <c r="G111" s="2556"/>
      <c r="H111" s="2556"/>
      <c r="I111" s="2556"/>
      <c r="J111" s="2556"/>
      <c r="K111" s="2556"/>
    </row>
    <row r="112" spans="1:11" ht="15.75" thickBot="1" x14ac:dyDescent="0.3">
      <c r="A112" s="342" t="s">
        <v>217</v>
      </c>
      <c r="B112" s="341"/>
      <c r="C112" s="341"/>
      <c r="D112" s="341"/>
      <c r="E112" s="219">
        <f>E108</f>
        <v>611.51</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383.16</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336"/>
      <c r="G117" s="161"/>
      <c r="H117" s="161"/>
      <c r="K117" s="162"/>
    </row>
    <row r="118" spans="1:21" ht="15.75" thickBot="1" x14ac:dyDescent="0.3">
      <c r="C118" s="11"/>
      <c r="D118" s="11"/>
      <c r="E118" s="2336"/>
      <c r="K118" s="162" t="s">
        <v>143</v>
      </c>
    </row>
    <row r="119" spans="1:21" ht="18" customHeight="1" thickBot="1" x14ac:dyDescent="0.3">
      <c r="A119" s="2546" t="s">
        <v>191</v>
      </c>
      <c r="B119" s="2547"/>
      <c r="C119" s="2547"/>
      <c r="D119" s="2547"/>
      <c r="E119" s="2547"/>
      <c r="F119" s="2547"/>
      <c r="G119" s="2547"/>
      <c r="H119" s="2547"/>
      <c r="I119" s="2547"/>
      <c r="J119" s="2548"/>
      <c r="K119" s="222">
        <f>K114</f>
        <v>383.16</v>
      </c>
    </row>
    <row r="120" spans="1:21" ht="8.1" customHeight="1" x14ac:dyDescent="0.25">
      <c r="D120" s="10"/>
      <c r="E120" s="2336"/>
      <c r="I120" s="86"/>
      <c r="K120" s="162"/>
    </row>
    <row r="121" spans="1:21" ht="15" customHeight="1" x14ac:dyDescent="0.25">
      <c r="A121" s="258" t="s">
        <v>265</v>
      </c>
      <c r="B121" s="258"/>
      <c r="D121" s="10"/>
      <c r="E121" s="2336"/>
      <c r="I121" s="86"/>
      <c r="K121" s="162"/>
    </row>
    <row r="122" spans="1:21" ht="15" customHeight="1" x14ac:dyDescent="0.25">
      <c r="A122" s="258"/>
      <c r="B122" s="258"/>
      <c r="D122" s="10"/>
      <c r="E122" s="2336"/>
      <c r="I122" s="86"/>
      <c r="K122" s="162"/>
    </row>
    <row r="123" spans="1:21" ht="15" customHeight="1" x14ac:dyDescent="0.25">
      <c r="A123" s="448" t="s">
        <v>650</v>
      </c>
      <c r="B123" s="448"/>
      <c r="D123" s="10"/>
      <c r="E123" s="2336"/>
      <c r="I123" s="86"/>
      <c r="K123" s="162"/>
    </row>
    <row r="124" spans="1:21" ht="9.9499999999999993" customHeight="1" thickBot="1" x14ac:dyDescent="0.3">
      <c r="D124" s="1809" t="s">
        <v>863</v>
      </c>
      <c r="K124" s="162"/>
    </row>
    <row r="125" spans="1:21" ht="15" customHeight="1" thickBot="1" x14ac:dyDescent="0.3">
      <c r="A125" s="2506" t="s">
        <v>19</v>
      </c>
      <c r="B125" s="2508"/>
      <c r="C125" s="2334"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t="s">
        <v>1123</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v>5</v>
      </c>
      <c r="E128" s="226" t="s">
        <v>1125</v>
      </c>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t="s">
        <v>756</v>
      </c>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1072</v>
      </c>
      <c r="C138" s="80" t="s">
        <v>1117</v>
      </c>
      <c r="D138" s="227">
        <v>15.89</v>
      </c>
      <c r="E138" s="229"/>
      <c r="G138" s="2531" t="s">
        <v>1118</v>
      </c>
      <c r="H138" s="2531"/>
      <c r="I138" s="2531"/>
      <c r="J138" s="2531"/>
      <c r="K138" s="2531"/>
    </row>
    <row r="139" spans="1:11" ht="15" customHeight="1" x14ac:dyDescent="0.25">
      <c r="A139" s="1002"/>
      <c r="B139" s="80" t="s">
        <v>224</v>
      </c>
      <c r="C139" s="102" t="s">
        <v>373</v>
      </c>
      <c r="D139" s="227">
        <v>40</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370"/>
      <c r="B148" s="2340" t="s">
        <v>1</v>
      </c>
      <c r="C148" s="1003" t="s">
        <v>541</v>
      </c>
      <c r="D148" s="1005"/>
      <c r="E148" s="231"/>
      <c r="G148" s="2526"/>
      <c r="H148" s="2526"/>
      <c r="I148" s="2526"/>
      <c r="J148" s="2526"/>
      <c r="K148" s="2526"/>
    </row>
    <row r="149" spans="1:14" ht="15" customHeight="1" x14ac:dyDescent="0.25">
      <c r="A149" s="2532" t="s">
        <v>119</v>
      </c>
      <c r="B149" s="2533"/>
      <c r="C149" s="235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330" t="s">
        <v>120</v>
      </c>
      <c r="B158" s="2331"/>
      <c r="C158" s="2326"/>
      <c r="D158" s="33">
        <f>SUM(D126:D157)</f>
        <v>106.28</v>
      </c>
      <c r="E158" s="2327"/>
      <c r="G158" s="2193" t="s">
        <v>281</v>
      </c>
      <c r="H158" s="593" t="s">
        <v>277</v>
      </c>
      <c r="I158" s="593" t="s">
        <v>278</v>
      </c>
      <c r="K158" s="162"/>
      <c r="L158" s="10"/>
    </row>
    <row r="159" spans="1:14" ht="15" customHeight="1" thickBot="1" x14ac:dyDescent="0.3">
      <c r="G159" s="2345"/>
      <c r="H159" s="606">
        <v>106.28</v>
      </c>
      <c r="I159" s="592">
        <f>D158-H159</f>
        <v>0</v>
      </c>
      <c r="K159" s="162"/>
      <c r="M159" s="33">
        <f>(K119-H159)</f>
        <v>276.88</v>
      </c>
      <c r="N159" s="325" t="s">
        <v>276</v>
      </c>
    </row>
    <row r="160" spans="1:14" ht="15" customHeight="1" thickBot="1" x14ac:dyDescent="0.3">
      <c r="A160" s="2360" t="s">
        <v>246</v>
      </c>
      <c r="B160" s="2360"/>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2335" t="s">
        <v>242</v>
      </c>
      <c r="H162" s="2335"/>
      <c r="J162" s="10"/>
      <c r="K162" s="162"/>
    </row>
    <row r="163" spans="1:16" ht="15" customHeight="1" thickBot="1" x14ac:dyDescent="0.3">
      <c r="A163" s="2324" t="s">
        <v>279</v>
      </c>
      <c r="D163" s="33">
        <f>D162-I159</f>
        <v>935</v>
      </c>
      <c r="E163" s="33">
        <f>C162-D163</f>
        <v>0</v>
      </c>
      <c r="G163" s="2345" t="s">
        <v>287</v>
      </c>
      <c r="K163" s="162"/>
      <c r="M163" s="2335" t="s">
        <v>741</v>
      </c>
    </row>
    <row r="164" spans="1:16" ht="15" customHeight="1" thickBot="1" x14ac:dyDescent="0.3">
      <c r="A164" s="596" t="s">
        <v>280</v>
      </c>
      <c r="B164" s="2377"/>
      <c r="C164" s="484"/>
      <c r="D164" s="431">
        <f>N164</f>
        <v>0</v>
      </c>
      <c r="E164" s="483" t="s">
        <v>239</v>
      </c>
      <c r="G164" s="2359" t="s">
        <v>738</v>
      </c>
      <c r="H164" s="2509" t="s">
        <v>282</v>
      </c>
      <c r="I164" s="2509"/>
      <c r="J164" s="2345"/>
      <c r="M164" s="2359" t="s">
        <v>738</v>
      </c>
      <c r="N164" s="607">
        <v>0</v>
      </c>
    </row>
    <row r="165" spans="1:16" ht="15" customHeight="1" thickBot="1" x14ac:dyDescent="0.3">
      <c r="A165" s="461" t="s">
        <v>247</v>
      </c>
      <c r="B165" s="461"/>
      <c r="C165" s="460">
        <f>C162</f>
        <v>935</v>
      </c>
      <c r="D165" s="456">
        <f>D163+D164</f>
        <v>935</v>
      </c>
      <c r="E165" s="457">
        <f>+C162-D165</f>
        <v>0</v>
      </c>
      <c r="G165" s="2345" t="s">
        <v>704</v>
      </c>
      <c r="H165" s="234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343"/>
      <c r="F170" s="2343"/>
      <c r="G170" s="2343"/>
      <c r="H170" s="2343"/>
      <c r="I170" s="2343"/>
      <c r="J170" s="33">
        <f>M159-D164</f>
        <v>276.88</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375"/>
      <c r="C176" s="2343"/>
      <c r="D176" s="2343"/>
      <c r="E176" s="2343"/>
      <c r="F176" s="2343"/>
      <c r="G176" s="2343"/>
      <c r="H176" s="2343"/>
      <c r="I176" s="323"/>
      <c r="J176" s="33">
        <f>J170</f>
        <v>276.88</v>
      </c>
      <c r="K176" s="162" t="s">
        <v>146</v>
      </c>
    </row>
    <row r="177" spans="1:16" ht="15" customHeight="1" x14ac:dyDescent="0.25">
      <c r="J177" s="10"/>
      <c r="K177" s="162"/>
    </row>
    <row r="178" spans="1:16" ht="15" customHeight="1" x14ac:dyDescent="0.25">
      <c r="J178" s="10"/>
      <c r="K178" s="162"/>
    </row>
    <row r="179" spans="1:16" ht="15" customHeight="1" thickBot="1" x14ac:dyDescent="0.3">
      <c r="A179" s="2360" t="s">
        <v>651</v>
      </c>
      <c r="D179" s="1806" t="s">
        <v>864</v>
      </c>
      <c r="J179" s="10"/>
      <c r="K179" s="162"/>
    </row>
    <row r="180" spans="1:16" ht="15" customHeight="1" thickBot="1" x14ac:dyDescent="0.3">
      <c r="A180" s="2325" t="s">
        <v>88</v>
      </c>
      <c r="B180" s="2326"/>
      <c r="C180" s="70" t="s">
        <v>80</v>
      </c>
      <c r="D180" s="92" t="s">
        <v>71</v>
      </c>
      <c r="E180" s="71" t="s">
        <v>81</v>
      </c>
      <c r="K180" s="162"/>
    </row>
    <row r="181" spans="1:16" ht="15" customHeight="1" x14ac:dyDescent="0.25">
      <c r="A181" s="2520"/>
      <c r="B181" s="2521"/>
      <c r="C181" s="1538"/>
      <c r="D181" s="233"/>
      <c r="E181" s="231"/>
      <c r="G181" s="2378" t="s">
        <v>124</v>
      </c>
      <c r="H181" s="2378"/>
      <c r="K181" s="162"/>
    </row>
    <row r="182" spans="1:16" ht="15" customHeight="1" x14ac:dyDescent="0.25">
      <c r="A182" s="2522"/>
      <c r="B182" s="2523"/>
      <c r="C182" s="1538"/>
      <c r="D182" s="233"/>
      <c r="E182" s="231"/>
      <c r="G182" s="2378"/>
      <c r="H182" s="2378"/>
      <c r="K182" s="162"/>
    </row>
    <row r="183" spans="1:16" ht="15" customHeight="1" x14ac:dyDescent="0.25">
      <c r="A183" s="2522"/>
      <c r="B183" s="2523"/>
      <c r="C183" s="1538"/>
      <c r="D183" s="233"/>
      <c r="E183" s="231"/>
      <c r="G183" s="2378"/>
      <c r="H183" s="2378"/>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325" t="s">
        <v>89</v>
      </c>
      <c r="B187" s="2326"/>
      <c r="C187" s="2326"/>
      <c r="D187" s="33">
        <f>SUM(D181:D186)</f>
        <v>0</v>
      </c>
      <c r="E187" s="2327"/>
      <c r="G187" s="2193" t="s">
        <v>281</v>
      </c>
      <c r="H187" s="593" t="s">
        <v>277</v>
      </c>
      <c r="I187" s="593" t="s">
        <v>278</v>
      </c>
      <c r="K187" s="162"/>
      <c r="L187" s="10"/>
    </row>
    <row r="188" spans="1:16" ht="15" customHeight="1" thickBot="1" x14ac:dyDescent="0.3">
      <c r="G188" s="2345"/>
      <c r="H188" s="606">
        <v>0</v>
      </c>
      <c r="I188" s="592">
        <f>D187-H188</f>
        <v>0</v>
      </c>
      <c r="K188" s="162"/>
      <c r="M188" s="33">
        <f>(J176-H188)</f>
        <v>276.88</v>
      </c>
      <c r="N188" s="325" t="s">
        <v>276</v>
      </c>
    </row>
    <row r="189" spans="1:16" ht="15" customHeight="1" thickBot="1" x14ac:dyDescent="0.3">
      <c r="A189" s="2360" t="s">
        <v>285</v>
      </c>
      <c r="B189" s="2360"/>
      <c r="J189" s="10"/>
      <c r="K189" s="162"/>
    </row>
    <row r="190" spans="1:16" ht="15" customHeight="1" thickBot="1" x14ac:dyDescent="0.3">
      <c r="A190" s="462" t="s">
        <v>123</v>
      </c>
      <c r="B190" s="462"/>
      <c r="C190" s="463" t="s">
        <v>245</v>
      </c>
      <c r="D190" s="463" t="s">
        <v>47</v>
      </c>
      <c r="E190" s="463" t="s">
        <v>243</v>
      </c>
      <c r="H190" s="51"/>
      <c r="I190" s="10"/>
      <c r="J190" s="2345"/>
      <c r="K190" s="162"/>
      <c r="P190" s="2359" t="s">
        <v>83</v>
      </c>
    </row>
    <row r="191" spans="1:16" ht="15" customHeight="1" thickBot="1" x14ac:dyDescent="0.3">
      <c r="A191" s="464" t="s">
        <v>248</v>
      </c>
      <c r="B191" s="539"/>
      <c r="C191" s="465">
        <f>C81</f>
        <v>700</v>
      </c>
      <c r="D191" s="469">
        <f>D81</f>
        <v>700</v>
      </c>
      <c r="E191" s="308">
        <f>C191-D191</f>
        <v>0</v>
      </c>
      <c r="G191" s="2335" t="s">
        <v>257</v>
      </c>
      <c r="H191" s="2335"/>
      <c r="J191" s="10"/>
      <c r="K191" s="162"/>
    </row>
    <row r="192" spans="1:16" ht="15" customHeight="1" thickBot="1" x14ac:dyDescent="0.3">
      <c r="A192" s="586" t="s">
        <v>274</v>
      </c>
      <c r="B192" s="587"/>
      <c r="C192" s="588"/>
      <c r="D192" s="33">
        <f>D191-I188</f>
        <v>700</v>
      </c>
      <c r="E192" s="33">
        <f>E191+I188</f>
        <v>0</v>
      </c>
      <c r="G192" s="2345" t="s">
        <v>287</v>
      </c>
      <c r="M192" s="2335" t="s">
        <v>737</v>
      </c>
    </row>
    <row r="193" spans="1:14" ht="15" customHeight="1" thickBot="1" x14ac:dyDescent="0.3">
      <c r="A193" s="596" t="s">
        <v>280</v>
      </c>
      <c r="B193" s="2376"/>
      <c r="C193" s="589"/>
      <c r="D193" s="431">
        <f>N193</f>
        <v>0</v>
      </c>
      <c r="E193" s="450" t="s">
        <v>256</v>
      </c>
      <c r="G193" s="2359" t="s">
        <v>738</v>
      </c>
      <c r="H193" s="2509" t="s">
        <v>282</v>
      </c>
      <c r="I193" s="2509"/>
      <c r="J193" s="2345"/>
      <c r="K193" s="162"/>
      <c r="L193" s="10"/>
      <c r="M193" s="2359" t="s">
        <v>736</v>
      </c>
      <c r="N193" s="607">
        <v>0</v>
      </c>
    </row>
    <row r="194" spans="1:14" ht="15" customHeight="1" thickBot="1" x14ac:dyDescent="0.3">
      <c r="A194" s="467" t="s">
        <v>231</v>
      </c>
      <c r="B194" s="467"/>
      <c r="C194" s="466">
        <f>C191</f>
        <v>700</v>
      </c>
      <c r="D194" s="466">
        <f>D192+D193</f>
        <v>700</v>
      </c>
      <c r="E194" s="466">
        <f>C194-D194</f>
        <v>0</v>
      </c>
      <c r="G194" s="2345" t="s">
        <v>703</v>
      </c>
      <c r="H194" s="2335"/>
      <c r="J194" s="2345"/>
    </row>
    <row r="195" spans="1:14" ht="15" customHeight="1" x14ac:dyDescent="0.25"/>
    <row r="196" spans="1:14" ht="15" customHeight="1" thickBot="1" x14ac:dyDescent="0.3">
      <c r="G196" s="2335"/>
      <c r="H196" s="2335"/>
      <c r="J196" s="10"/>
      <c r="K196" s="162"/>
    </row>
    <row r="197" spans="1:14" ht="15" customHeight="1" thickBot="1" x14ac:dyDescent="0.3">
      <c r="A197" s="324" t="s">
        <v>92</v>
      </c>
      <c r="B197" s="329"/>
      <c r="C197" s="2343"/>
      <c r="D197" s="2343"/>
      <c r="E197" s="2343"/>
      <c r="F197" s="2343"/>
      <c r="G197" s="2343"/>
      <c r="H197" s="2343"/>
      <c r="I197" s="323"/>
      <c r="J197" s="33">
        <f>M188-D193</f>
        <v>276.88</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335"/>
      <c r="C201" s="2335"/>
      <c r="D201" s="1805" t="s">
        <v>864</v>
      </c>
      <c r="K201" s="162"/>
    </row>
    <row r="202" spans="1:14" ht="15" customHeight="1" thickBot="1" x14ac:dyDescent="0.3">
      <c r="A202" s="136" t="s">
        <v>111</v>
      </c>
      <c r="B202" s="540"/>
      <c r="C202" s="2326"/>
      <c r="D202" s="147" t="s">
        <v>17</v>
      </c>
      <c r="K202" s="162"/>
    </row>
    <row r="203" spans="1:14" ht="15" customHeight="1" x14ac:dyDescent="0.25">
      <c r="A203" s="2510" t="s">
        <v>0</v>
      </c>
      <c r="B203" s="2511"/>
      <c r="C203" s="2512"/>
      <c r="D203" s="396"/>
      <c r="G203" s="2378" t="s">
        <v>125</v>
      </c>
      <c r="H203" s="2378"/>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335"/>
      <c r="H205" s="2335"/>
      <c r="J205" s="10"/>
      <c r="N205" s="162"/>
    </row>
    <row r="206" spans="1:14" ht="15" customHeight="1" thickBot="1" x14ac:dyDescent="0.3">
      <c r="A206" s="2330" t="s">
        <v>121</v>
      </c>
      <c r="B206" s="2331"/>
      <c r="C206" s="2326"/>
      <c r="D206" s="33">
        <f>SUM(D203:D205)</f>
        <v>0</v>
      </c>
      <c r="E206" s="2345" t="s">
        <v>293</v>
      </c>
    </row>
    <row r="207" spans="1:14" ht="15" customHeight="1" x14ac:dyDescent="0.25">
      <c r="K207" s="162"/>
    </row>
    <row r="208" spans="1:14" ht="15" customHeight="1" thickBot="1" x14ac:dyDescent="0.3">
      <c r="A208" s="2360" t="s">
        <v>289</v>
      </c>
      <c r="B208" s="2360"/>
      <c r="K208" s="162"/>
    </row>
    <row r="209" spans="1:16" ht="15" customHeight="1" thickBot="1" x14ac:dyDescent="0.3">
      <c r="A209" s="1132" t="s">
        <v>114</v>
      </c>
      <c r="B209" s="1132"/>
      <c r="C209" s="472" t="s">
        <v>245</v>
      </c>
      <c r="D209" s="472" t="s">
        <v>47</v>
      </c>
      <c r="E209" s="472" t="s">
        <v>243</v>
      </c>
      <c r="K209" s="162"/>
      <c r="P209" s="2359" t="s">
        <v>83</v>
      </c>
    </row>
    <row r="210" spans="1:16" ht="15" customHeight="1" thickBot="1" x14ac:dyDescent="0.3">
      <c r="A210" s="1132" t="s">
        <v>248</v>
      </c>
      <c r="B210" s="1132"/>
      <c r="C210" s="432">
        <f>C82</f>
        <v>250</v>
      </c>
      <c r="D210" s="432">
        <f>D82</f>
        <v>250</v>
      </c>
      <c r="E210" s="432">
        <f>C210-D210</f>
        <v>0</v>
      </c>
      <c r="G210" s="2335" t="s">
        <v>257</v>
      </c>
      <c r="H210" s="2335"/>
      <c r="K210" s="162"/>
    </row>
    <row r="211" spans="1:16" ht="15" customHeight="1" thickBot="1" x14ac:dyDescent="0.3">
      <c r="A211" s="486" t="s">
        <v>273</v>
      </c>
      <c r="B211" s="544"/>
      <c r="C211" s="479"/>
      <c r="D211" s="432">
        <f>D210-D206</f>
        <v>250</v>
      </c>
      <c r="E211" s="432">
        <f>E210+D206</f>
        <v>0</v>
      </c>
      <c r="G211" s="2345" t="s">
        <v>290</v>
      </c>
      <c r="M211" s="2335" t="s">
        <v>739</v>
      </c>
    </row>
    <row r="212" spans="1:16" ht="15" customHeight="1" thickBot="1" x14ac:dyDescent="0.3">
      <c r="A212" s="596" t="s">
        <v>280</v>
      </c>
      <c r="B212" s="2377"/>
      <c r="C212" s="2344"/>
      <c r="D212" s="431">
        <f>N212</f>
        <v>0</v>
      </c>
      <c r="E212" s="450" t="s">
        <v>256</v>
      </c>
      <c r="G212" s="2359" t="s">
        <v>738</v>
      </c>
      <c r="H212" s="2509" t="s">
        <v>282</v>
      </c>
      <c r="I212" s="2509"/>
      <c r="J212" s="2345"/>
      <c r="K212" s="162"/>
      <c r="M212" s="2324" t="s">
        <v>738</v>
      </c>
      <c r="N212" s="607"/>
    </row>
    <row r="213" spans="1:16" ht="15" customHeight="1" thickBot="1" x14ac:dyDescent="0.3">
      <c r="A213" s="473" t="s">
        <v>250</v>
      </c>
      <c r="B213" s="545"/>
      <c r="C213" s="432">
        <f>C210</f>
        <v>250</v>
      </c>
      <c r="D213" s="432">
        <f>D211+D212</f>
        <v>250</v>
      </c>
      <c r="E213" s="432">
        <f>C213-D213</f>
        <v>0</v>
      </c>
      <c r="G213" s="2335" t="s">
        <v>292</v>
      </c>
      <c r="H213" s="2335"/>
    </row>
    <row r="214" spans="1:16" ht="15" customHeight="1" x14ac:dyDescent="0.25"/>
    <row r="215" spans="1:16" ht="15" customHeight="1" thickBot="1" x14ac:dyDescent="0.3">
      <c r="G215" s="2335"/>
      <c r="H215" s="2335"/>
      <c r="J215" s="10"/>
      <c r="K215" s="162"/>
    </row>
    <row r="216" spans="1:16" ht="15" customHeight="1" thickBot="1" x14ac:dyDescent="0.3">
      <c r="A216" s="324" t="s">
        <v>251</v>
      </c>
      <c r="B216" s="329"/>
      <c r="C216" s="2343"/>
      <c r="D216" s="2343"/>
      <c r="E216" s="2343"/>
      <c r="F216" s="2343"/>
      <c r="G216" s="2343"/>
      <c r="H216" s="2343"/>
      <c r="I216" s="323"/>
      <c r="J216" s="33">
        <f>J197-D212</f>
        <v>276.88</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343"/>
      <c r="D222" s="2343"/>
      <c r="E222" s="2343"/>
      <c r="F222" s="2343"/>
      <c r="G222" s="2343"/>
      <c r="H222" s="2343"/>
      <c r="I222" s="323"/>
      <c r="J222" s="33">
        <f>J216</f>
        <v>276.88</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360" t="s">
        <v>264</v>
      </c>
      <c r="B226" s="2360"/>
      <c r="D226" s="10"/>
    </row>
    <row r="227" spans="1:14" ht="15" customHeight="1" thickBot="1" x14ac:dyDescent="0.3">
      <c r="A227" s="2328" t="s">
        <v>234</v>
      </c>
      <c r="B227" s="2329"/>
      <c r="C227" s="2329"/>
      <c r="D227" s="437">
        <f>D84</f>
        <v>640.52</v>
      </c>
      <c r="E227" s="2335" t="s">
        <v>254</v>
      </c>
    </row>
    <row r="228" spans="1:14" ht="15" customHeight="1" thickBot="1" x14ac:dyDescent="0.3">
      <c r="A228" s="2325" t="s">
        <v>142</v>
      </c>
      <c r="B228" s="2326"/>
      <c r="C228" s="2326"/>
      <c r="D228" s="480" t="s">
        <v>17</v>
      </c>
      <c r="E228" s="1803" t="s">
        <v>866</v>
      </c>
    </row>
    <row r="229" spans="1:14" ht="15" customHeight="1" x14ac:dyDescent="0.25">
      <c r="A229" s="2486"/>
      <c r="B229" s="2487"/>
      <c r="C229" s="2488"/>
      <c r="D229" s="396">
        <v>96.88</v>
      </c>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96.88</v>
      </c>
      <c r="E233" s="2345" t="s">
        <v>740</v>
      </c>
      <c r="J233" s="10"/>
      <c r="M233" s="33">
        <f>J222-D233</f>
        <v>180</v>
      </c>
      <c r="N233" s="2324" t="s">
        <v>276</v>
      </c>
    </row>
    <row r="234" spans="1:14" ht="15" customHeight="1" thickBot="1" x14ac:dyDescent="0.3">
      <c r="A234" s="2506" t="s">
        <v>93</v>
      </c>
      <c r="B234" s="2507"/>
      <c r="C234" s="2508"/>
      <c r="D234" s="73"/>
      <c r="E234" s="73" t="s">
        <v>81</v>
      </c>
      <c r="G234" s="1803" t="s">
        <v>867</v>
      </c>
      <c r="H234" s="2335"/>
      <c r="I234" s="10"/>
      <c r="J234" s="10"/>
    </row>
    <row r="235" spans="1:14" ht="15" customHeight="1" x14ac:dyDescent="0.25">
      <c r="A235" s="2486"/>
      <c r="B235" s="2487"/>
      <c r="C235" s="2488"/>
      <c r="D235" s="233"/>
      <c r="E235" s="433"/>
      <c r="G235" s="2335"/>
      <c r="H235" s="2335"/>
      <c r="I235" s="10"/>
      <c r="J235" s="10"/>
    </row>
    <row r="236" spans="1:14" ht="15" customHeight="1" x14ac:dyDescent="0.25">
      <c r="A236" s="2489"/>
      <c r="B236" s="2490"/>
      <c r="C236" s="2491"/>
      <c r="D236" s="233"/>
      <c r="E236" s="433"/>
      <c r="G236" s="2335"/>
      <c r="H236" s="2335"/>
      <c r="I236" s="10"/>
      <c r="J236" s="10"/>
    </row>
    <row r="237" spans="1:14" ht="15" customHeight="1" x14ac:dyDescent="0.25">
      <c r="A237" s="2489"/>
      <c r="B237" s="2490"/>
      <c r="C237" s="2491"/>
      <c r="D237" s="211"/>
      <c r="E237" s="434"/>
      <c r="G237" s="2335"/>
      <c r="H237" s="2335"/>
      <c r="I237" s="10"/>
      <c r="J237" s="10"/>
    </row>
    <row r="238" spans="1:14" ht="15" customHeight="1" thickBot="1" x14ac:dyDescent="0.3">
      <c r="A238" s="2492"/>
      <c r="B238" s="2493"/>
      <c r="C238" s="2494"/>
      <c r="D238" s="235"/>
      <c r="E238" s="435"/>
      <c r="G238" s="2335"/>
      <c r="H238" s="2335"/>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737.4</v>
      </c>
      <c r="E240" s="2335" t="s">
        <v>294</v>
      </c>
      <c r="I240" s="10"/>
      <c r="J240" s="10"/>
    </row>
    <row r="241" spans="1:16" ht="15" customHeight="1" thickBot="1" x14ac:dyDescent="0.3"/>
    <row r="242" spans="1:16" ht="15.95" customHeight="1" thickBot="1" x14ac:dyDescent="0.35">
      <c r="A242" s="2342" t="s">
        <v>560</v>
      </c>
      <c r="B242" s="2343"/>
      <c r="C242" s="157"/>
      <c r="D242" s="157"/>
      <c r="E242" s="157"/>
      <c r="F242" s="157"/>
      <c r="G242" s="321"/>
      <c r="H242" s="321"/>
      <c r="I242" s="320"/>
      <c r="J242" s="33">
        <f>J216-D233</f>
        <v>180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345" t="s">
        <v>266</v>
      </c>
      <c r="G247" s="2335"/>
      <c r="H247" s="2335"/>
      <c r="K247" s="162"/>
    </row>
    <row r="248" spans="1:16" ht="15.95" customHeight="1" thickBot="1" x14ac:dyDescent="0.3">
      <c r="A248" s="385" t="s">
        <v>128</v>
      </c>
      <c r="B248" s="546"/>
      <c r="C248" s="386"/>
      <c r="D248" s="37">
        <f>IF((J242&gt;0),J242,0)</f>
        <v>180</v>
      </c>
      <c r="E248" s="599" t="s">
        <v>702</v>
      </c>
      <c r="F248" s="600"/>
      <c r="G248" s="601"/>
      <c r="H248" s="601"/>
      <c r="I248" s="600"/>
      <c r="J248" s="600"/>
      <c r="K248" s="602"/>
    </row>
    <row r="249" spans="1:16" ht="15.75" thickBot="1" x14ac:dyDescent="0.3">
      <c r="A249" s="2332" t="s">
        <v>95</v>
      </c>
      <c r="B249" s="2333"/>
      <c r="C249" s="2334"/>
      <c r="D249" s="73" t="s">
        <v>71</v>
      </c>
      <c r="E249" s="73" t="s">
        <v>81</v>
      </c>
      <c r="G249" s="1803" t="s">
        <v>868</v>
      </c>
      <c r="P249" s="2359" t="s">
        <v>165</v>
      </c>
    </row>
    <row r="250" spans="1:16" x14ac:dyDescent="0.25">
      <c r="A250" s="2486" t="s">
        <v>1126</v>
      </c>
      <c r="B250" s="2487"/>
      <c r="C250" s="2488"/>
      <c r="D250" s="233">
        <v>180</v>
      </c>
      <c r="E250" s="433" t="s">
        <v>1124</v>
      </c>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325" t="s">
        <v>96</v>
      </c>
      <c r="B254" s="2326"/>
      <c r="C254" s="2326"/>
      <c r="D254" s="33">
        <f>SUM(D250:D253)</f>
        <v>180</v>
      </c>
      <c r="K254" s="162"/>
    </row>
    <row r="255" spans="1:16" ht="15.95" customHeight="1" thickBot="1" x14ac:dyDescent="0.35">
      <c r="A255" s="446" t="s">
        <v>130</v>
      </c>
      <c r="B255" s="547"/>
      <c r="C255" s="307"/>
      <c r="D255" s="447">
        <f>D247+D248-D254</f>
        <v>0</v>
      </c>
      <c r="E255" s="2335" t="s">
        <v>295</v>
      </c>
      <c r="G255" s="2345"/>
      <c r="H255" s="2345"/>
      <c r="K255" s="162"/>
    </row>
    <row r="256" spans="1:16" ht="15.95" customHeight="1" thickBot="1" x14ac:dyDescent="0.3">
      <c r="E256" s="2359"/>
      <c r="G256" s="2345"/>
      <c r="H256" s="2345"/>
      <c r="K256" s="162"/>
    </row>
    <row r="257" spans="1:11" ht="15.95" customHeight="1" thickBot="1" x14ac:dyDescent="0.3">
      <c r="A257" s="172" t="s">
        <v>260</v>
      </c>
      <c r="B257" s="173"/>
      <c r="C257" s="173"/>
      <c r="D257" s="202"/>
      <c r="E257" s="173"/>
      <c r="F257" s="173"/>
      <c r="G257" s="205"/>
      <c r="H257" s="205"/>
      <c r="I257" s="2343"/>
      <c r="J257" s="191">
        <f>J242-D248</f>
        <v>0</v>
      </c>
      <c r="K257" s="162"/>
    </row>
    <row r="258" spans="1:11" ht="15.95" customHeight="1" x14ac:dyDescent="0.25">
      <c r="A258" s="51" t="s">
        <v>163</v>
      </c>
      <c r="B258" s="51"/>
      <c r="C258" s="2353"/>
      <c r="D258" s="2336"/>
      <c r="E258" s="11"/>
      <c r="J258" s="10"/>
      <c r="K258" s="162"/>
    </row>
    <row r="259" spans="1:11" ht="15.95" customHeight="1" x14ac:dyDescent="0.25">
      <c r="E259" s="2359"/>
      <c r="G259" s="2345"/>
      <c r="H259" s="2345"/>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2324" t="s">
        <v>235</v>
      </c>
      <c r="G261" s="2378" t="s">
        <v>232</v>
      </c>
      <c r="H261" s="2378"/>
      <c r="K261" s="162"/>
    </row>
    <row r="262" spans="1:11" ht="15.95" customHeight="1" x14ac:dyDescent="0.25">
      <c r="A262" s="317" t="s">
        <v>112</v>
      </c>
      <c r="B262" s="548"/>
      <c r="C262" s="316"/>
      <c r="D262" s="58">
        <f>D206</f>
        <v>0</v>
      </c>
      <c r="E262" s="2324" t="s">
        <v>235</v>
      </c>
      <c r="G262" s="2378" t="s">
        <v>151</v>
      </c>
      <c r="H262" s="2378"/>
      <c r="K262" s="162"/>
    </row>
    <row r="263" spans="1:11" ht="15.95" customHeight="1" thickBot="1" x14ac:dyDescent="0.3">
      <c r="A263" s="315" t="s">
        <v>113</v>
      </c>
      <c r="B263" s="549"/>
      <c r="C263" s="314"/>
      <c r="D263" s="257">
        <f>D111</f>
        <v>228.34999999999997</v>
      </c>
      <c r="E263" s="2324" t="s">
        <v>235</v>
      </c>
      <c r="G263" s="2378" t="s">
        <v>232</v>
      </c>
      <c r="H263" s="2378"/>
      <c r="K263" s="162"/>
    </row>
    <row r="264" spans="1:11" ht="15.95" customHeight="1" thickBot="1" x14ac:dyDescent="0.3">
      <c r="A264" s="2332" t="s">
        <v>212</v>
      </c>
      <c r="B264" s="2333"/>
      <c r="C264" s="2334"/>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359"/>
      <c r="K269" s="162"/>
    </row>
    <row r="270" spans="1:11" ht="15.95" customHeight="1" thickBot="1" x14ac:dyDescent="0.35">
      <c r="A270" s="440" t="s">
        <v>236</v>
      </c>
      <c r="B270" s="551"/>
      <c r="C270" s="312"/>
      <c r="D270" s="445">
        <f>D261+D262+D263-D269</f>
        <v>228.34999999999997</v>
      </c>
      <c r="E270" s="2335" t="s">
        <v>298</v>
      </c>
      <c r="G270" s="2345"/>
      <c r="H270" s="2345"/>
      <c r="K270" s="162"/>
    </row>
    <row r="271" spans="1:11" ht="15.95" customHeight="1" thickBot="1" x14ac:dyDescent="0.3">
      <c r="E271" s="2359"/>
      <c r="G271" s="2345"/>
      <c r="H271" s="2345"/>
      <c r="K271" s="162"/>
    </row>
    <row r="272" spans="1:11" ht="15.95" customHeight="1" thickBot="1" x14ac:dyDescent="0.3">
      <c r="A272" s="322" t="s">
        <v>204</v>
      </c>
      <c r="B272" s="552"/>
      <c r="C272" s="2343"/>
      <c r="D272" s="2343"/>
      <c r="E272" s="2343"/>
      <c r="F272" s="2343"/>
      <c r="G272" s="2343"/>
      <c r="H272" s="2343"/>
      <c r="I272" s="2344"/>
      <c r="J272" s="381">
        <f>D158+D187+D239+D269+D254</f>
        <v>286.27999999999997</v>
      </c>
      <c r="K272" s="162"/>
    </row>
    <row r="273" spans="1:22" ht="15.95" customHeight="1" thickBot="1" x14ac:dyDescent="0.3">
      <c r="G273" s="2378"/>
      <c r="H273" s="2378"/>
      <c r="K273" s="162"/>
    </row>
    <row r="274" spans="1:22" ht="16.5" thickBot="1" x14ac:dyDescent="0.3">
      <c r="A274" s="322" t="s">
        <v>205</v>
      </c>
      <c r="B274" s="552"/>
      <c r="C274" s="2343"/>
      <c r="D274" s="2343"/>
      <c r="E274" s="2343"/>
      <c r="F274" s="2343"/>
      <c r="G274" s="2343"/>
      <c r="H274" s="2343"/>
      <c r="I274" s="2344"/>
      <c r="J274" s="383">
        <f>K75+E112-J272</f>
        <v>2850.75</v>
      </c>
      <c r="K274" s="302"/>
      <c r="L274" s="377"/>
      <c r="M274" s="2324" t="s">
        <v>202</v>
      </c>
      <c r="U274" s="382" t="s">
        <v>206</v>
      </c>
      <c r="V274" s="303" t="s">
        <v>83</v>
      </c>
    </row>
    <row r="308" spans="3:5" x14ac:dyDescent="0.25">
      <c r="C308" s="2336"/>
      <c r="D308" s="2336"/>
      <c r="E308" s="2336"/>
    </row>
    <row r="309" spans="3:5" x14ac:dyDescent="0.25">
      <c r="C309" s="2336"/>
      <c r="D309" s="2336"/>
      <c r="E309" s="2336"/>
    </row>
    <row r="310" spans="3:5" x14ac:dyDescent="0.25">
      <c r="C310" s="2336"/>
      <c r="D310" s="2336"/>
      <c r="E310" s="2336"/>
    </row>
    <row r="311" spans="3:5" x14ac:dyDescent="0.25">
      <c r="C311" s="2336"/>
      <c r="D311" s="2336"/>
      <c r="E311" s="2336"/>
    </row>
    <row r="312" spans="3:5" x14ac:dyDescent="0.25">
      <c r="C312" s="2336"/>
      <c r="D312" s="2336"/>
      <c r="E312" s="2336"/>
    </row>
    <row r="313" spans="3:5" x14ac:dyDescent="0.25">
      <c r="C313" s="2336"/>
      <c r="D313" s="2336"/>
      <c r="E313" s="2336"/>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E3E2-5696-490A-83D9-682B48D0DB2A}">
  <sheetPr>
    <pageSetUpPr fitToPage="1"/>
  </sheetPr>
  <dimension ref="A1:V313"/>
  <sheetViews>
    <sheetView tabSelected="1" zoomScaleNormal="100" workbookViewId="0">
      <selection activeCell="N90" sqref="N90"/>
    </sheetView>
  </sheetViews>
  <sheetFormatPr defaultRowHeight="15" x14ac:dyDescent="0.25"/>
  <cols>
    <col min="1" max="5" width="10.7109375" style="2407" customWidth="1"/>
    <col min="6" max="6" width="0.85546875" style="2407" customWidth="1"/>
    <col min="7" max="11" width="10.7109375" style="2407" customWidth="1"/>
    <col min="12" max="12" width="5.7109375" style="2407" customWidth="1"/>
    <col min="13" max="16" width="10.7109375" style="2407" customWidth="1"/>
    <col min="17" max="16384" width="9.140625" style="2407"/>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t="str">
        <f>This_Month</f>
        <v>June</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44374</v>
      </c>
      <c r="E11" s="173"/>
      <c r="F11" s="173"/>
      <c r="G11" s="492"/>
      <c r="H11" s="492"/>
      <c r="I11" s="2428" t="s">
        <v>203</v>
      </c>
      <c r="J11" s="174">
        <f>K60</f>
        <v>2607.6</v>
      </c>
      <c r="K11" s="162"/>
    </row>
    <row r="12" spans="1:11" ht="19.5" thickBot="1" x14ac:dyDescent="0.3">
      <c r="A12" s="494" t="s">
        <v>701</v>
      </c>
      <c r="B12" s="503"/>
      <c r="C12" s="495"/>
      <c r="D12" s="496" t="s">
        <v>86</v>
      </c>
      <c r="E12" s="497">
        <f>D73</f>
        <v>180</v>
      </c>
      <c r="F12" s="175"/>
      <c r="G12" s="176"/>
      <c r="H12" s="176"/>
      <c r="I12" s="177"/>
      <c r="K12" s="162"/>
    </row>
    <row r="13" spans="1:11" ht="16.5" thickBot="1" x14ac:dyDescent="0.3">
      <c r="A13" s="172" t="s">
        <v>159</v>
      </c>
      <c r="B13" s="173"/>
      <c r="C13" s="173"/>
      <c r="D13" s="173"/>
      <c r="E13" s="173"/>
      <c r="F13" s="173"/>
      <c r="G13" s="205"/>
      <c r="H13" s="205"/>
      <c r="I13" s="2424"/>
      <c r="J13" s="174">
        <f>J11-E12</f>
        <v>2427.6</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420.55</v>
      </c>
      <c r="E15" s="181"/>
      <c r="F15" s="177"/>
      <c r="G15" s="182"/>
      <c r="H15" s="182"/>
      <c r="I15" s="177"/>
      <c r="J15" s="177"/>
      <c r="K15" s="183"/>
    </row>
    <row r="16" spans="1:11" ht="15.75" thickBot="1" x14ac:dyDescent="0.3">
      <c r="A16" s="184" t="s">
        <v>98</v>
      </c>
      <c r="B16" s="197"/>
      <c r="C16" s="177"/>
      <c r="D16" s="185">
        <f>D111</f>
        <v>352.26</v>
      </c>
      <c r="E16" s="181"/>
      <c r="F16" s="177"/>
      <c r="G16" s="182"/>
      <c r="H16" s="182"/>
      <c r="I16" s="177"/>
      <c r="J16" s="177"/>
      <c r="K16" s="183"/>
    </row>
    <row r="17" spans="1:11" ht="16.5" thickBot="1" x14ac:dyDescent="0.3">
      <c r="A17" s="188" t="s">
        <v>218</v>
      </c>
      <c r="B17" s="189"/>
      <c r="C17" s="189"/>
      <c r="D17" s="190" t="s">
        <v>85</v>
      </c>
      <c r="E17" s="191">
        <f>E112</f>
        <v>772.81</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153.71</v>
      </c>
      <c r="E19" s="181"/>
      <c r="F19" s="177"/>
      <c r="G19" s="182"/>
      <c r="H19" s="182"/>
      <c r="I19" s="177"/>
      <c r="J19" s="177"/>
      <c r="K19" s="183"/>
    </row>
    <row r="20" spans="1:11" x14ac:dyDescent="0.25">
      <c r="A20" s="373" t="s">
        <v>155</v>
      </c>
      <c r="B20" s="506"/>
      <c r="C20" s="179"/>
      <c r="D20" s="185">
        <f>I159</f>
        <v>0</v>
      </c>
      <c r="E20" s="181"/>
      <c r="F20" s="177"/>
      <c r="G20" s="182"/>
      <c r="H20" s="182"/>
      <c r="I20" s="177"/>
      <c r="J20" s="177"/>
      <c r="K20" s="183"/>
    </row>
    <row r="21" spans="1:11" x14ac:dyDescent="0.25">
      <c r="A21" s="372" t="s">
        <v>56</v>
      </c>
      <c r="B21" s="507"/>
      <c r="C21" s="371"/>
      <c r="D21" s="185">
        <f>I188</f>
        <v>150</v>
      </c>
      <c r="E21" s="181"/>
      <c r="F21" s="177"/>
      <c r="G21" s="182"/>
      <c r="H21" s="182"/>
      <c r="I21" s="177"/>
      <c r="J21" s="177"/>
      <c r="K21" s="183"/>
    </row>
    <row r="22" spans="1:11" x14ac:dyDescent="0.25">
      <c r="A22" s="370" t="s">
        <v>210</v>
      </c>
      <c r="B22" s="508"/>
      <c r="C22" s="369"/>
      <c r="D22" s="185">
        <f>D269</f>
        <v>510.85</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180</v>
      </c>
      <c r="E24" s="181"/>
      <c r="F24" s="177"/>
      <c r="G24" s="187"/>
      <c r="H24" s="187"/>
      <c r="I24" s="177"/>
      <c r="J24" s="177"/>
      <c r="K24" s="183"/>
    </row>
    <row r="25" spans="1:11" ht="16.5" thickBot="1" x14ac:dyDescent="0.3">
      <c r="A25" s="192" t="s">
        <v>161</v>
      </c>
      <c r="B25" s="193"/>
      <c r="C25" s="193"/>
      <c r="D25" s="194" t="s">
        <v>86</v>
      </c>
      <c r="E25" s="174">
        <f>SUM(D19:D24)</f>
        <v>994.56000000000006</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423"/>
      <c r="J27" s="191">
        <f>J13+E17-E25</f>
        <v>2205.85</v>
      </c>
      <c r="K27" s="183"/>
    </row>
    <row r="28" spans="1:11" ht="16.5" thickBot="1" x14ac:dyDescent="0.3">
      <c r="J28" s="201"/>
      <c r="K28" s="183"/>
    </row>
    <row r="29" spans="1:11" ht="16.5" thickBot="1" x14ac:dyDescent="0.3">
      <c r="A29" s="478" t="s">
        <v>252</v>
      </c>
      <c r="B29" s="511"/>
      <c r="C29" s="477"/>
      <c r="D29" s="500"/>
      <c r="E29" s="499">
        <f>D206</f>
        <v>32.4</v>
      </c>
      <c r="G29" s="201"/>
      <c r="H29" s="201"/>
      <c r="K29" s="183"/>
    </row>
    <row r="30" spans="1:11" ht="16.5" thickBot="1" x14ac:dyDescent="0.3">
      <c r="A30" s="364" t="s">
        <v>267</v>
      </c>
      <c r="B30" s="512"/>
      <c r="C30" s="363"/>
      <c r="D30" s="501"/>
      <c r="E30" s="502">
        <f>D248</f>
        <v>180.00000000000003</v>
      </c>
      <c r="G30" s="201"/>
      <c r="H30" s="201"/>
      <c r="K30" s="183"/>
    </row>
    <row r="31" spans="1:11" ht="15.75" x14ac:dyDescent="0.25">
      <c r="G31" s="201"/>
      <c r="H31" s="201"/>
      <c r="K31" s="183"/>
    </row>
    <row r="32" spans="1:11" ht="16.5" thickBot="1" x14ac:dyDescent="0.3">
      <c r="A32" s="258" t="s">
        <v>258</v>
      </c>
      <c r="B32" s="258"/>
      <c r="E32" s="2419"/>
      <c r="G32" s="2442"/>
      <c r="H32" s="2442"/>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935</v>
      </c>
      <c r="E34" s="411">
        <f>D165</f>
        <v>935</v>
      </c>
      <c r="G34" s="613">
        <f>C34-E34</f>
        <v>0</v>
      </c>
      <c r="H34" s="614">
        <f>E34/C34</f>
        <v>1</v>
      </c>
      <c r="I34" s="612" t="s">
        <v>1151</v>
      </c>
    </row>
    <row r="35" spans="1:11" x14ac:dyDescent="0.25">
      <c r="A35" s="306" t="s">
        <v>56</v>
      </c>
      <c r="B35" s="514"/>
      <c r="C35" s="79">
        <v>700</v>
      </c>
      <c r="D35" s="398">
        <f>D81</f>
        <v>700</v>
      </c>
      <c r="E35" s="412">
        <f>D194</f>
        <v>550</v>
      </c>
      <c r="G35" s="615">
        <f>C35-E35</f>
        <v>150</v>
      </c>
      <c r="H35" s="614">
        <f>E35/C35</f>
        <v>0.7857142857142857</v>
      </c>
      <c r="I35" s="612"/>
      <c r="J35" s="2442"/>
    </row>
    <row r="36" spans="1:11" ht="15.75" thickBot="1" x14ac:dyDescent="0.3">
      <c r="A36" s="404" t="s">
        <v>57</v>
      </c>
      <c r="B36" s="515"/>
      <c r="C36" s="405">
        <v>250</v>
      </c>
      <c r="D36" s="406">
        <f>D82</f>
        <v>250</v>
      </c>
      <c r="E36" s="413">
        <f>D213</f>
        <v>217.6</v>
      </c>
      <c r="G36" s="616">
        <f>C36-E36</f>
        <v>32.400000000000006</v>
      </c>
      <c r="H36" s="617">
        <f>E36/C36</f>
        <v>0.87039999999999995</v>
      </c>
      <c r="I36" s="612" t="s">
        <v>1152</v>
      </c>
      <c r="J36" s="2442"/>
    </row>
    <row r="37" spans="1:11" ht="15.75" thickBot="1" x14ac:dyDescent="0.3">
      <c r="A37" s="407" t="s">
        <v>60</v>
      </c>
      <c r="B37" s="516"/>
      <c r="C37" s="408">
        <f>SUM(C34:C36)</f>
        <v>1885</v>
      </c>
      <c r="D37" s="409">
        <f>SUM(D34:D36)</f>
        <v>1885</v>
      </c>
      <c r="E37" s="410">
        <f>SUM(E34:E36)</f>
        <v>1702.6</v>
      </c>
      <c r="G37" s="43">
        <f>C37-E37</f>
        <v>182.40000000000009</v>
      </c>
      <c r="H37" s="11"/>
      <c r="I37" s="612"/>
    </row>
    <row r="38" spans="1:11" ht="5.0999999999999996" customHeight="1" thickBot="1" x14ac:dyDescent="0.35">
      <c r="A38" s="2433"/>
      <c r="B38" s="2433"/>
      <c r="E38" s="2419"/>
      <c r="G38" s="2442"/>
      <c r="H38" s="2442"/>
    </row>
    <row r="39" spans="1:11" ht="15.75" thickBot="1" x14ac:dyDescent="0.3">
      <c r="A39" s="421" t="s">
        <v>82</v>
      </c>
      <c r="B39" s="517"/>
      <c r="C39" s="422"/>
      <c r="D39" s="418" t="s">
        <v>126</v>
      </c>
      <c r="E39" s="155" t="s">
        <v>127</v>
      </c>
    </row>
    <row r="40" spans="1:11" x14ac:dyDescent="0.25">
      <c r="A40" s="423" t="s">
        <v>214</v>
      </c>
      <c r="B40" s="518"/>
      <c r="C40" s="424"/>
      <c r="D40" s="419">
        <f>D83</f>
        <v>228.35</v>
      </c>
      <c r="E40" s="61">
        <f>D270</f>
        <v>102.15999999999997</v>
      </c>
      <c r="F40" s="2442"/>
    </row>
    <row r="41" spans="1:11" x14ac:dyDescent="0.25">
      <c r="A41" s="425" t="s">
        <v>69</v>
      </c>
      <c r="B41" s="519"/>
      <c r="C41" s="430"/>
      <c r="D41" s="417">
        <f>D84</f>
        <v>314.25</v>
      </c>
      <c r="E41" s="32">
        <f>D240</f>
        <v>401.09000000000003</v>
      </c>
      <c r="F41" s="2442"/>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542.6</v>
      </c>
      <c r="E43" s="33">
        <f>SUM(E40:E42)</f>
        <v>503.25</v>
      </c>
      <c r="K43" s="183"/>
    </row>
    <row r="44" spans="1:11" ht="15.75" thickBot="1" x14ac:dyDescent="0.3">
      <c r="A44" s="2420"/>
      <c r="B44" s="2420"/>
      <c r="C44" s="10"/>
      <c r="D44" s="10"/>
      <c r="E44" s="11"/>
      <c r="K44" s="183"/>
    </row>
    <row r="45" spans="1:11" ht="16.5" thickBot="1" x14ac:dyDescent="0.3">
      <c r="A45" s="487" t="s">
        <v>131</v>
      </c>
      <c r="B45" s="522"/>
      <c r="C45" s="488"/>
      <c r="D45" s="2434"/>
      <c r="E45" s="2434"/>
      <c r="F45" s="490"/>
      <c r="G45" s="2435"/>
      <c r="H45" s="2435"/>
      <c r="I45" s="362" t="s">
        <v>200</v>
      </c>
      <c r="J45" s="361" t="s">
        <v>199</v>
      </c>
      <c r="K45" s="183"/>
    </row>
    <row r="46" spans="1:11" ht="15.75" thickBot="1" x14ac:dyDescent="0.3">
      <c r="A46" s="197"/>
      <c r="B46" s="197"/>
      <c r="C46" s="177"/>
      <c r="F46" s="177"/>
      <c r="G46" s="196"/>
      <c r="H46" s="196"/>
      <c r="I46" s="198">
        <f>C37+E43</f>
        <v>2388.25</v>
      </c>
      <c r="J46" s="199">
        <f>E37+E43</f>
        <v>2205.85</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424"/>
      <c r="J49" s="191">
        <f>J257</f>
        <v>0</v>
      </c>
      <c r="K49" s="203"/>
    </row>
    <row r="50" spans="1:14" x14ac:dyDescent="0.25">
      <c r="A50" s="51" t="s">
        <v>162</v>
      </c>
      <c r="B50" s="51"/>
      <c r="C50" s="2429"/>
      <c r="D50" s="2419"/>
      <c r="E50" s="11"/>
    </row>
    <row r="54" spans="1:14" ht="18.75" x14ac:dyDescent="0.3">
      <c r="E54" s="380" t="s">
        <v>144</v>
      </c>
      <c r="I54" s="18"/>
      <c r="J54" s="2519" t="s">
        <v>556</v>
      </c>
      <c r="K54" s="2519"/>
    </row>
    <row r="55" spans="1:14" ht="9.9499999999999993" customHeight="1" x14ac:dyDescent="0.25">
      <c r="A55" s="1013"/>
      <c r="B55" s="1013"/>
      <c r="C55" s="1801" t="s">
        <v>854</v>
      </c>
      <c r="D55" s="2419"/>
      <c r="E55" s="2419"/>
      <c r="J55" s="2419"/>
    </row>
    <row r="56" spans="1:14" ht="19.5" thickBot="1" x14ac:dyDescent="0.35">
      <c r="A56" s="164" t="s">
        <v>59</v>
      </c>
      <c r="B56" s="164"/>
      <c r="C56" s="2589" t="s">
        <v>954</v>
      </c>
      <c r="D56" s="2589"/>
      <c r="E56" s="2589"/>
      <c r="F56" s="18"/>
      <c r="G56" s="2320">
        <v>2021</v>
      </c>
      <c r="H56" s="168"/>
      <c r="J56" s="2419"/>
    </row>
    <row r="57" spans="1:14" x14ac:dyDescent="0.25">
      <c r="J57" s="2419"/>
    </row>
    <row r="58" spans="1:14" ht="12" customHeight="1" x14ac:dyDescent="0.25">
      <c r="A58" s="258" t="s">
        <v>64</v>
      </c>
      <c r="B58" s="258"/>
      <c r="C58" s="11"/>
      <c r="D58" s="1802" t="s">
        <v>855</v>
      </c>
      <c r="E58" s="2419"/>
      <c r="J58" s="2419"/>
    </row>
    <row r="59" spans="1:14" ht="8.1" customHeight="1" thickBot="1" x14ac:dyDescent="0.35">
      <c r="A59" s="2433"/>
      <c r="B59" s="2433"/>
      <c r="C59" s="11"/>
      <c r="D59" s="2419"/>
      <c r="E59" s="2419"/>
      <c r="J59" s="2419"/>
    </row>
    <row r="60" spans="1:14" ht="15.75" thickBot="1" x14ac:dyDescent="0.3">
      <c r="A60" s="2426" t="s">
        <v>198</v>
      </c>
      <c r="B60" s="2427"/>
      <c r="C60" s="2423"/>
      <c r="D60" s="359">
        <v>44374</v>
      </c>
      <c r="E60" s="358"/>
      <c r="F60" s="2423"/>
      <c r="G60" s="2423"/>
      <c r="H60" s="2423"/>
      <c r="I60" s="2423"/>
      <c r="J60" s="357" t="s">
        <v>203</v>
      </c>
      <c r="K60" s="356">
        <v>2607.6</v>
      </c>
    </row>
    <row r="61" spans="1:14" ht="9.9499999999999993" customHeight="1" thickBot="1" x14ac:dyDescent="0.3">
      <c r="B61" s="1804" t="s">
        <v>856</v>
      </c>
      <c r="H61" s="1804" t="s">
        <v>857</v>
      </c>
      <c r="K61" s="162"/>
    </row>
    <row r="62" spans="1:14" ht="20.100000000000001" customHeight="1" thickBot="1" x14ac:dyDescent="0.3">
      <c r="A62" s="2415" t="s">
        <v>169</v>
      </c>
      <c r="B62" s="2416"/>
      <c r="C62" s="2416"/>
      <c r="D62" s="73" t="s">
        <v>17</v>
      </c>
      <c r="E62" s="207" t="s">
        <v>99</v>
      </c>
      <c r="G62" s="2584" t="s">
        <v>554</v>
      </c>
      <c r="H62" s="2585"/>
      <c r="I62" s="2585"/>
      <c r="J62" s="2586"/>
      <c r="K62" s="162"/>
    </row>
    <row r="63" spans="1:14" ht="15.75" customHeight="1" thickBot="1" x14ac:dyDescent="0.3">
      <c r="A63" s="2486" t="s">
        <v>1155</v>
      </c>
      <c r="B63" s="2487"/>
      <c r="C63" s="2488"/>
      <c r="D63" s="233">
        <v>180</v>
      </c>
      <c r="E63" s="355" t="s">
        <v>1148</v>
      </c>
      <c r="G63" s="2415" t="s">
        <v>63</v>
      </c>
      <c r="H63" s="2416"/>
      <c r="I63" s="558" t="s">
        <v>17</v>
      </c>
      <c r="J63" s="271" t="s">
        <v>61</v>
      </c>
      <c r="K63" s="162"/>
      <c r="N63" s="2437"/>
    </row>
    <row r="64" spans="1:14" x14ac:dyDescent="0.25">
      <c r="A64" s="2489"/>
      <c r="B64" s="2490"/>
      <c r="C64" s="2491"/>
      <c r="D64" s="211"/>
      <c r="E64" s="354"/>
      <c r="G64" s="2486" t="s">
        <v>224</v>
      </c>
      <c r="H64" s="2488"/>
      <c r="I64" s="228">
        <v>389.33</v>
      </c>
      <c r="J64" s="231" t="s">
        <v>1145</v>
      </c>
      <c r="K64" s="162"/>
    </row>
    <row r="65" spans="1:11" x14ac:dyDescent="0.25">
      <c r="A65" s="2489"/>
      <c r="B65" s="2490"/>
      <c r="C65" s="2491"/>
      <c r="D65" s="211"/>
      <c r="E65" s="354"/>
      <c r="G65" s="2489" t="s">
        <v>553</v>
      </c>
      <c r="H65" s="2491"/>
      <c r="I65" s="227">
        <v>114.72</v>
      </c>
      <c r="J65" s="226" t="s">
        <v>1145</v>
      </c>
      <c r="K65" s="162"/>
    </row>
    <row r="66" spans="1:11" x14ac:dyDescent="0.25">
      <c r="A66" s="2489"/>
      <c r="B66" s="2490"/>
      <c r="C66" s="2491"/>
      <c r="D66" s="211"/>
      <c r="E66" s="354"/>
      <c r="G66" s="2489" t="s">
        <v>1069</v>
      </c>
      <c r="H66" s="2491"/>
      <c r="I66" s="227">
        <v>15.89</v>
      </c>
      <c r="J66" s="226" t="s">
        <v>952</v>
      </c>
      <c r="K66" s="162"/>
    </row>
    <row r="67" spans="1:11" x14ac:dyDescent="0.25">
      <c r="A67" s="2489"/>
      <c r="B67" s="2490"/>
      <c r="C67" s="2491"/>
      <c r="D67" s="211"/>
      <c r="E67" s="354"/>
      <c r="G67" s="2489" t="s">
        <v>1146</v>
      </c>
      <c r="H67" s="2491"/>
      <c r="I67" s="227">
        <v>13.44</v>
      </c>
      <c r="J67" s="226" t="s">
        <v>1147</v>
      </c>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180</v>
      </c>
      <c r="E73" s="83"/>
      <c r="K73" s="162"/>
    </row>
    <row r="74" spans="1:11" ht="8.1" customHeight="1" thickBot="1" x14ac:dyDescent="0.3">
      <c r="K74" s="162"/>
    </row>
    <row r="75" spans="1:11" ht="15.75" thickBot="1" x14ac:dyDescent="0.3">
      <c r="A75" s="2422" t="s">
        <v>196</v>
      </c>
      <c r="B75" s="2423"/>
      <c r="C75" s="2423"/>
      <c r="D75" s="2423"/>
      <c r="E75" s="351"/>
      <c r="F75" s="2423"/>
      <c r="G75" s="2423"/>
      <c r="H75" s="2423"/>
      <c r="I75" s="2423"/>
      <c r="J75" s="2424"/>
      <c r="K75" s="33">
        <f>K60-D73</f>
        <v>2427.6</v>
      </c>
    </row>
    <row r="76" spans="1:11" ht="8.1" customHeight="1" x14ac:dyDescent="0.25">
      <c r="E76" s="2419"/>
      <c r="K76" s="162"/>
    </row>
    <row r="77" spans="1:11" ht="12" customHeight="1" x14ac:dyDescent="0.25">
      <c r="A77" s="258" t="s">
        <v>763</v>
      </c>
      <c r="E77" s="2419"/>
      <c r="K77" s="162"/>
    </row>
    <row r="78" spans="1:11" ht="9.9499999999999993" customHeight="1" thickBot="1" x14ac:dyDescent="0.3">
      <c r="D78" s="1806" t="s">
        <v>858</v>
      </c>
      <c r="E78" s="2419"/>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v>935</v>
      </c>
      <c r="E80" s="561">
        <f>C80-D80</f>
        <v>0</v>
      </c>
      <c r="F80" s="2419"/>
      <c r="G80" s="2575" t="s">
        <v>139</v>
      </c>
      <c r="H80" s="2575"/>
      <c r="I80" s="2575"/>
      <c r="J80" s="2575"/>
      <c r="K80" s="2575"/>
    </row>
    <row r="81" spans="1:11" ht="15" customHeight="1" x14ac:dyDescent="0.25">
      <c r="A81" s="2572" t="s">
        <v>123</v>
      </c>
      <c r="B81" s="2573"/>
      <c r="C81" s="568">
        <v>700</v>
      </c>
      <c r="D81" s="555">
        <v>700</v>
      </c>
      <c r="E81" s="556">
        <f>C81-D81</f>
        <v>0</v>
      </c>
      <c r="G81" s="2574" t="s">
        <v>762</v>
      </c>
      <c r="H81" s="2575"/>
      <c r="I81" s="2575"/>
      <c r="J81" s="2575"/>
      <c r="K81" s="2575"/>
    </row>
    <row r="82" spans="1:11" ht="15" customHeight="1" thickBot="1" x14ac:dyDescent="0.3">
      <c r="A82" s="2576" t="s">
        <v>114</v>
      </c>
      <c r="B82" s="2577"/>
      <c r="C82" s="417">
        <v>250</v>
      </c>
      <c r="D82" s="565">
        <v>250</v>
      </c>
      <c r="E82" s="469">
        <f>C82-D82</f>
        <v>0</v>
      </c>
      <c r="G82" s="2495"/>
      <c r="H82" s="2495"/>
      <c r="I82" s="2495"/>
      <c r="J82" s="2495"/>
      <c r="K82" s="2495"/>
    </row>
    <row r="83" spans="1:11" ht="15" customHeight="1" x14ac:dyDescent="0.25">
      <c r="A83" s="2578" t="s">
        <v>211</v>
      </c>
      <c r="B83" s="2579"/>
      <c r="C83" s="414">
        <f>D83</f>
        <v>228.35</v>
      </c>
      <c r="D83" s="415">
        <v>228.35</v>
      </c>
      <c r="E83" s="59" t="s">
        <v>229</v>
      </c>
      <c r="G83" s="2495"/>
      <c r="H83" s="2495"/>
      <c r="I83" s="2495"/>
      <c r="J83" s="2495"/>
      <c r="K83" s="2495"/>
    </row>
    <row r="84" spans="1:11" ht="15" customHeight="1" x14ac:dyDescent="0.25">
      <c r="A84" s="2565" t="s">
        <v>122</v>
      </c>
      <c r="B84" s="2566"/>
      <c r="C84" s="414">
        <f>D84</f>
        <v>314.25</v>
      </c>
      <c r="D84" s="415">
        <v>314.25</v>
      </c>
      <c r="E84" s="59" t="s">
        <v>229</v>
      </c>
      <c r="F84" s="2419"/>
      <c r="G84" s="2803" t="s">
        <v>1159</v>
      </c>
      <c r="H84" s="2495"/>
      <c r="I84" s="2495"/>
      <c r="J84" s="2495"/>
      <c r="K84" s="2495"/>
    </row>
    <row r="85" spans="1:11" ht="15" customHeight="1" thickBot="1" x14ac:dyDescent="0.3">
      <c r="A85" s="2567" t="s">
        <v>149</v>
      </c>
      <c r="B85" s="2568"/>
      <c r="C85" s="414">
        <f>D85</f>
        <v>0</v>
      </c>
      <c r="D85" s="416"/>
      <c r="E85" s="59" t="s">
        <v>229</v>
      </c>
      <c r="F85" s="2419"/>
      <c r="G85" s="2495"/>
      <c r="H85" s="2495"/>
      <c r="I85" s="2495"/>
      <c r="J85" s="2495"/>
      <c r="K85" s="2495"/>
    </row>
    <row r="86" spans="1:11" ht="15" customHeight="1" thickBot="1" x14ac:dyDescent="0.3">
      <c r="A86" s="2569" t="s">
        <v>228</v>
      </c>
      <c r="B86" s="2570"/>
      <c r="C86" s="156">
        <f>C80+C81+C82+C83+C84+C85</f>
        <v>2427.6</v>
      </c>
      <c r="D86" s="33">
        <f>SUM(D80:D85)</f>
        <v>2427.6</v>
      </c>
      <c r="E86" s="11"/>
      <c r="G86" s="2571"/>
      <c r="H86" s="2571"/>
      <c r="I86" s="2571"/>
      <c r="J86" s="2571"/>
      <c r="K86" s="2571"/>
    </row>
    <row r="87" spans="1:11" ht="9.9499999999999993" customHeight="1" thickBot="1" x14ac:dyDescent="0.3">
      <c r="E87" s="2419"/>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419"/>
      <c r="K89" s="162"/>
    </row>
    <row r="90" spans="1:11" ht="12" customHeight="1" x14ac:dyDescent="0.25">
      <c r="A90" s="258" t="s">
        <v>65</v>
      </c>
      <c r="B90" s="258"/>
      <c r="C90" s="160"/>
      <c r="D90" s="1808" t="s">
        <v>860</v>
      </c>
      <c r="E90" s="2419"/>
      <c r="K90" s="162"/>
    </row>
    <row r="91" spans="1:11" ht="5.0999999999999996" customHeight="1" thickBot="1" x14ac:dyDescent="0.35">
      <c r="A91" s="2433"/>
      <c r="B91" s="2433"/>
      <c r="C91" s="24"/>
      <c r="D91" s="2419"/>
      <c r="E91" s="2419"/>
      <c r="K91" s="162"/>
    </row>
    <row r="92" spans="1:11" ht="15.75" thickBot="1" x14ac:dyDescent="0.3">
      <c r="A92" s="2561" t="s">
        <v>4</v>
      </c>
      <c r="B92" s="2562"/>
      <c r="C92" s="999" t="s">
        <v>100</v>
      </c>
      <c r="D92" s="1000" t="s">
        <v>49</v>
      </c>
      <c r="E92" s="1001" t="s">
        <v>16</v>
      </c>
      <c r="K92" s="162"/>
    </row>
    <row r="93" spans="1:11" x14ac:dyDescent="0.25">
      <c r="A93" s="2563" t="s">
        <v>5</v>
      </c>
      <c r="B93" s="2564"/>
      <c r="C93" s="233">
        <v>75.06</v>
      </c>
      <c r="D93" s="233">
        <v>53.49</v>
      </c>
      <c r="E93" s="34">
        <f t="shared" ref="E93:E107" si="0">SUM(C93:D93)</f>
        <v>128.55000000000001</v>
      </c>
      <c r="K93" s="162"/>
    </row>
    <row r="94" spans="1:11" x14ac:dyDescent="0.25">
      <c r="A94" s="2549" t="s">
        <v>536</v>
      </c>
      <c r="B94" s="2550"/>
      <c r="C94" s="211">
        <v>77.260000000000005</v>
      </c>
      <c r="D94" s="211">
        <v>171</v>
      </c>
      <c r="E94" s="34">
        <f t="shared" si="0"/>
        <v>248.26</v>
      </c>
      <c r="K94" s="162"/>
    </row>
    <row r="95" spans="1:11" x14ac:dyDescent="0.25">
      <c r="A95" s="2549" t="s">
        <v>490</v>
      </c>
      <c r="B95" s="2550"/>
      <c r="C95" s="211">
        <v>29.06</v>
      </c>
      <c r="D95" s="211">
        <v>12.94</v>
      </c>
      <c r="E95" s="34">
        <f t="shared" si="0"/>
        <v>42</v>
      </c>
      <c r="K95" s="162"/>
    </row>
    <row r="96" spans="1:11" x14ac:dyDescent="0.25">
      <c r="A96" s="2549" t="s">
        <v>8</v>
      </c>
      <c r="B96" s="2550"/>
      <c r="C96" s="211"/>
      <c r="D96" s="211"/>
      <c r="E96" s="34">
        <f t="shared" si="0"/>
        <v>0</v>
      </c>
      <c r="K96" s="162"/>
    </row>
    <row r="97" spans="1:11" x14ac:dyDescent="0.25">
      <c r="A97" s="2549" t="s">
        <v>7</v>
      </c>
      <c r="B97" s="2550"/>
      <c r="C97" s="211">
        <v>31.17</v>
      </c>
      <c r="D97" s="211">
        <v>114.83</v>
      </c>
      <c r="E97" s="34">
        <f t="shared" si="0"/>
        <v>146</v>
      </c>
      <c r="K97" s="162"/>
    </row>
    <row r="98" spans="1:11" x14ac:dyDescent="0.25">
      <c r="A98" s="2549" t="s">
        <v>50</v>
      </c>
      <c r="B98" s="2550"/>
      <c r="C98" s="211"/>
      <c r="D98" s="211"/>
      <c r="E98" s="34">
        <f t="shared" si="0"/>
        <v>0</v>
      </c>
      <c r="K98" s="162"/>
    </row>
    <row r="99" spans="1:11" x14ac:dyDescent="0.25">
      <c r="A99" s="2549" t="s">
        <v>11</v>
      </c>
      <c r="B99" s="2550"/>
      <c r="C99" s="211">
        <v>36</v>
      </c>
      <c r="D99" s="211"/>
      <c r="E99" s="34">
        <f t="shared" si="0"/>
        <v>36</v>
      </c>
      <c r="K99" s="162"/>
    </row>
    <row r="100" spans="1:11" ht="15.75" thickBot="1" x14ac:dyDescent="0.3">
      <c r="A100" s="2549" t="s">
        <v>491</v>
      </c>
      <c r="B100" s="2550"/>
      <c r="C100" s="211">
        <v>6</v>
      </c>
      <c r="D100" s="211"/>
      <c r="E100" s="34">
        <f t="shared" si="0"/>
        <v>6</v>
      </c>
      <c r="I100" s="1803" t="s">
        <v>861</v>
      </c>
      <c r="K100" s="162"/>
    </row>
    <row r="101" spans="1:11" ht="15.75" thickBot="1" x14ac:dyDescent="0.3">
      <c r="A101" s="2549" t="s">
        <v>15</v>
      </c>
      <c r="B101" s="2550"/>
      <c r="C101" s="211">
        <v>166</v>
      </c>
      <c r="D101" s="211"/>
      <c r="E101" s="34">
        <f t="shared" si="0"/>
        <v>166</v>
      </c>
      <c r="G101" s="350" t="s">
        <v>62</v>
      </c>
      <c r="H101" s="2416"/>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420.55</v>
      </c>
      <c r="D108" s="960">
        <f>SUM(D93:D107)</f>
        <v>352.26</v>
      </c>
      <c r="E108" s="960">
        <f>SUM(E93:E107)</f>
        <v>772.81</v>
      </c>
    </row>
    <row r="109" spans="1:11" ht="8.1" customHeight="1" thickBot="1" x14ac:dyDescent="0.3">
      <c r="K109" s="162"/>
    </row>
    <row r="110" spans="1:11" ht="15.75" thickBot="1" x14ac:dyDescent="0.3">
      <c r="A110" s="346" t="s">
        <v>91</v>
      </c>
      <c r="B110" s="527"/>
      <c r="C110" s="344">
        <f>C108</f>
        <v>420.55</v>
      </c>
      <c r="K110" s="162"/>
    </row>
    <row r="111" spans="1:11" ht="15.75" thickBot="1" x14ac:dyDescent="0.3">
      <c r="A111" s="345" t="s">
        <v>90</v>
      </c>
      <c r="B111" s="75"/>
      <c r="C111" s="75"/>
      <c r="D111" s="344">
        <f>D108</f>
        <v>352.26</v>
      </c>
      <c r="E111" s="2555" t="s">
        <v>537</v>
      </c>
      <c r="F111" s="2556"/>
      <c r="G111" s="2556"/>
      <c r="H111" s="2556"/>
      <c r="I111" s="2556"/>
      <c r="J111" s="2556"/>
      <c r="K111" s="2556"/>
    </row>
    <row r="112" spans="1:11" ht="15.75" thickBot="1" x14ac:dyDescent="0.3">
      <c r="A112" s="342" t="s">
        <v>217</v>
      </c>
      <c r="B112" s="341"/>
      <c r="C112" s="341"/>
      <c r="D112" s="341"/>
      <c r="E112" s="219">
        <f>E108</f>
        <v>772.81</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420.55</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419"/>
      <c r="G117" s="161"/>
      <c r="H117" s="161"/>
      <c r="K117" s="162"/>
    </row>
    <row r="118" spans="1:21" ht="15.75" thickBot="1" x14ac:dyDescent="0.3">
      <c r="C118" s="11"/>
      <c r="D118" s="11"/>
      <c r="E118" s="2419"/>
      <c r="K118" s="162" t="s">
        <v>143</v>
      </c>
    </row>
    <row r="119" spans="1:21" ht="18" customHeight="1" thickBot="1" x14ac:dyDescent="0.3">
      <c r="A119" s="2546" t="s">
        <v>191</v>
      </c>
      <c r="B119" s="2547"/>
      <c r="C119" s="2547"/>
      <c r="D119" s="2547"/>
      <c r="E119" s="2547"/>
      <c r="F119" s="2547"/>
      <c r="G119" s="2547"/>
      <c r="H119" s="2547"/>
      <c r="I119" s="2547"/>
      <c r="J119" s="2548"/>
      <c r="K119" s="222">
        <f>K114</f>
        <v>420.55</v>
      </c>
    </row>
    <row r="120" spans="1:21" ht="8.1" customHeight="1" x14ac:dyDescent="0.25">
      <c r="D120" s="10"/>
      <c r="E120" s="2419"/>
      <c r="I120" s="86"/>
      <c r="K120" s="162"/>
    </row>
    <row r="121" spans="1:21" ht="15" customHeight="1" x14ac:dyDescent="0.25">
      <c r="A121" s="258" t="s">
        <v>265</v>
      </c>
      <c r="B121" s="258"/>
      <c r="D121" s="10"/>
      <c r="E121" s="2419"/>
      <c r="I121" s="86"/>
      <c r="K121" s="162"/>
    </row>
    <row r="122" spans="1:21" ht="15" customHeight="1" x14ac:dyDescent="0.25">
      <c r="A122" s="258"/>
      <c r="B122" s="258"/>
      <c r="D122" s="10"/>
      <c r="E122" s="2419"/>
      <c r="I122" s="86"/>
      <c r="K122" s="162"/>
    </row>
    <row r="123" spans="1:21" ht="15" customHeight="1" x14ac:dyDescent="0.25">
      <c r="A123" s="448" t="s">
        <v>650</v>
      </c>
      <c r="B123" s="448"/>
      <c r="D123" s="10"/>
      <c r="E123" s="2419"/>
      <c r="I123" s="86"/>
      <c r="K123" s="162"/>
    </row>
    <row r="124" spans="1:21" ht="9.9499999999999993" customHeight="1" thickBot="1" x14ac:dyDescent="0.3">
      <c r="D124" s="1809" t="s">
        <v>863</v>
      </c>
      <c r="K124" s="162"/>
    </row>
    <row r="125" spans="1:21" ht="15" customHeight="1" thickBot="1" x14ac:dyDescent="0.3">
      <c r="A125" s="2506" t="s">
        <v>19</v>
      </c>
      <c r="B125" s="2508"/>
      <c r="C125" s="2417"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t="s">
        <v>1149</v>
      </c>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c r="E137" s="229"/>
      <c r="G137" s="2531" t="s">
        <v>1142</v>
      </c>
      <c r="H137" s="2531"/>
      <c r="I137" s="2531"/>
      <c r="J137" s="2531"/>
      <c r="K137" s="2531"/>
    </row>
    <row r="138" spans="1:11" ht="15" customHeight="1" x14ac:dyDescent="0.25">
      <c r="A138" s="1002"/>
      <c r="B138" s="80" t="s">
        <v>1072</v>
      </c>
      <c r="C138" s="80" t="s">
        <v>1119</v>
      </c>
      <c r="D138" s="227">
        <v>15.89</v>
      </c>
      <c r="E138" s="229"/>
      <c r="G138" s="2531" t="s">
        <v>1118</v>
      </c>
      <c r="H138" s="2531"/>
      <c r="I138" s="2531"/>
      <c r="J138" s="2531"/>
      <c r="K138" s="2531"/>
    </row>
    <row r="139" spans="1:11" ht="15" customHeight="1" x14ac:dyDescent="0.25">
      <c r="A139" s="1002"/>
      <c r="B139" s="80" t="s">
        <v>224</v>
      </c>
      <c r="C139" s="102" t="s">
        <v>373</v>
      </c>
      <c r="D139" s="227"/>
      <c r="E139" s="229"/>
      <c r="G139" s="2531" t="s">
        <v>1143</v>
      </c>
      <c r="H139" s="2531"/>
      <c r="I139" s="2531"/>
      <c r="J139" s="2531"/>
      <c r="K139" s="2531"/>
    </row>
    <row r="140" spans="1:11" ht="15" customHeight="1" x14ac:dyDescent="0.25">
      <c r="A140" s="1002"/>
      <c r="B140" s="80" t="s">
        <v>553</v>
      </c>
      <c r="C140" s="102" t="s">
        <v>30</v>
      </c>
      <c r="D140" s="227">
        <v>17.989999999999998</v>
      </c>
      <c r="E140" s="229" t="s">
        <v>1144</v>
      </c>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v>86.39</v>
      </c>
      <c r="E147" s="231" t="s">
        <v>1148</v>
      </c>
      <c r="G147" s="2526"/>
      <c r="H147" s="2526"/>
      <c r="I147" s="2526"/>
      <c r="J147" s="2526"/>
      <c r="K147" s="2526"/>
    </row>
    <row r="148" spans="1:14" ht="15" customHeight="1" thickBot="1" x14ac:dyDescent="0.3">
      <c r="A148" s="2436"/>
      <c r="B148" s="2421" t="s">
        <v>1</v>
      </c>
      <c r="C148" s="1003" t="s">
        <v>541</v>
      </c>
      <c r="D148" s="1005"/>
      <c r="E148" s="231"/>
      <c r="G148" s="2526"/>
      <c r="H148" s="2526"/>
      <c r="I148" s="2526"/>
      <c r="J148" s="2526"/>
      <c r="K148" s="2526"/>
    </row>
    <row r="149" spans="1:14" ht="15" customHeight="1" x14ac:dyDescent="0.25">
      <c r="A149" s="2532" t="s">
        <v>119</v>
      </c>
      <c r="B149" s="2533"/>
      <c r="C149" s="2430"/>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413" t="s">
        <v>120</v>
      </c>
      <c r="B158" s="2414"/>
      <c r="C158" s="2409"/>
      <c r="D158" s="33">
        <f>SUM(D126:D157)</f>
        <v>153.70999999999998</v>
      </c>
      <c r="E158" s="2410"/>
      <c r="G158" s="2193" t="s">
        <v>281</v>
      </c>
      <c r="H158" s="593" t="s">
        <v>277</v>
      </c>
      <c r="I158" s="593" t="s">
        <v>278</v>
      </c>
      <c r="K158" s="162"/>
      <c r="L158" s="10"/>
    </row>
    <row r="159" spans="1:14" ht="15" customHeight="1" thickBot="1" x14ac:dyDescent="0.3">
      <c r="G159" s="2425"/>
      <c r="H159" s="606">
        <v>153.71</v>
      </c>
      <c r="I159" s="592">
        <f>D158-H159</f>
        <v>0</v>
      </c>
      <c r="K159" s="162"/>
      <c r="M159" s="33">
        <f>(K119-H159)</f>
        <v>266.84000000000003</v>
      </c>
      <c r="N159" s="325" t="s">
        <v>276</v>
      </c>
    </row>
    <row r="160" spans="1:14" ht="15" customHeight="1" thickBot="1" x14ac:dyDescent="0.3">
      <c r="A160" s="2432" t="s">
        <v>246</v>
      </c>
      <c r="B160" s="243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935</v>
      </c>
      <c r="E162" s="457">
        <f>C162-D162</f>
        <v>0</v>
      </c>
      <c r="G162" s="2418" t="s">
        <v>242</v>
      </c>
      <c r="H162" s="2418"/>
      <c r="J162" s="10"/>
      <c r="K162" s="162"/>
    </row>
    <row r="163" spans="1:16" ht="15" customHeight="1" thickBot="1" x14ac:dyDescent="0.3">
      <c r="A163" s="2407" t="s">
        <v>279</v>
      </c>
      <c r="D163" s="33">
        <f>D162-I159</f>
        <v>935</v>
      </c>
      <c r="E163" s="33">
        <f>C162-D163</f>
        <v>0</v>
      </c>
      <c r="G163" s="2425" t="s">
        <v>287</v>
      </c>
      <c r="K163" s="162"/>
      <c r="M163" s="2418" t="s">
        <v>741</v>
      </c>
    </row>
    <row r="164" spans="1:16" ht="15" customHeight="1" thickBot="1" x14ac:dyDescent="0.3">
      <c r="A164" s="596" t="s">
        <v>280</v>
      </c>
      <c r="B164" s="2440"/>
      <c r="C164" s="484"/>
      <c r="D164" s="431">
        <f>N164</f>
        <v>0</v>
      </c>
      <c r="E164" s="483" t="s">
        <v>239</v>
      </c>
      <c r="G164" s="2431" t="s">
        <v>738</v>
      </c>
      <c r="H164" s="2509" t="s">
        <v>282</v>
      </c>
      <c r="I164" s="2509"/>
      <c r="J164" s="2425"/>
      <c r="M164" s="2431" t="s">
        <v>738</v>
      </c>
      <c r="N164" s="607">
        <v>0</v>
      </c>
    </row>
    <row r="165" spans="1:16" ht="15" customHeight="1" thickBot="1" x14ac:dyDescent="0.3">
      <c r="A165" s="461" t="s">
        <v>247</v>
      </c>
      <c r="B165" s="461"/>
      <c r="C165" s="460">
        <f>C162</f>
        <v>935</v>
      </c>
      <c r="D165" s="456">
        <f>D163+D164</f>
        <v>935</v>
      </c>
      <c r="E165" s="457">
        <f>+C162-D165</f>
        <v>0</v>
      </c>
      <c r="G165" s="2425" t="s">
        <v>704</v>
      </c>
      <c r="H165" s="242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423"/>
      <c r="F170" s="2423"/>
      <c r="G170" s="2423"/>
      <c r="H170" s="2423"/>
      <c r="I170" s="2423"/>
      <c r="J170" s="33">
        <f>M159-D164</f>
        <v>266.84000000000003</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438"/>
      <c r="C176" s="2423"/>
      <c r="D176" s="2423"/>
      <c r="E176" s="2423"/>
      <c r="F176" s="2423"/>
      <c r="G176" s="2423"/>
      <c r="H176" s="2423"/>
      <c r="I176" s="323"/>
      <c r="J176" s="33">
        <f>J170</f>
        <v>266.84000000000003</v>
      </c>
      <c r="K176" s="162" t="s">
        <v>146</v>
      </c>
    </row>
    <row r="177" spans="1:16" ht="15" customHeight="1" x14ac:dyDescent="0.25">
      <c r="J177" s="10"/>
      <c r="K177" s="162"/>
    </row>
    <row r="178" spans="1:16" ht="15" customHeight="1" x14ac:dyDescent="0.25">
      <c r="J178" s="10"/>
      <c r="K178" s="162"/>
    </row>
    <row r="179" spans="1:16" ht="15" customHeight="1" thickBot="1" x14ac:dyDescent="0.3">
      <c r="A179" s="2432" t="s">
        <v>651</v>
      </c>
      <c r="D179" s="1806" t="s">
        <v>864</v>
      </c>
      <c r="J179" s="10"/>
      <c r="K179" s="162"/>
    </row>
    <row r="180" spans="1:16" ht="15" customHeight="1" thickBot="1" x14ac:dyDescent="0.3">
      <c r="A180" s="2408" t="s">
        <v>88</v>
      </c>
      <c r="B180" s="2409"/>
      <c r="C180" s="70" t="s">
        <v>80</v>
      </c>
      <c r="D180" s="92" t="s">
        <v>71</v>
      </c>
      <c r="E180" s="71" t="s">
        <v>81</v>
      </c>
      <c r="K180" s="162"/>
    </row>
    <row r="181" spans="1:16" ht="15" customHeight="1" x14ac:dyDescent="0.25">
      <c r="A181" s="2520" t="s">
        <v>433</v>
      </c>
      <c r="B181" s="2521"/>
      <c r="C181" s="1538"/>
      <c r="D181" s="233">
        <v>150</v>
      </c>
      <c r="E181" s="231" t="s">
        <v>1150</v>
      </c>
      <c r="G181" s="2442" t="s">
        <v>124</v>
      </c>
      <c r="H181" s="2442"/>
      <c r="K181" s="162"/>
    </row>
    <row r="182" spans="1:16" ht="15" customHeight="1" x14ac:dyDescent="0.25">
      <c r="A182" s="2522"/>
      <c r="B182" s="2523"/>
      <c r="C182" s="1538"/>
      <c r="D182" s="233"/>
      <c r="E182" s="231"/>
      <c r="G182" s="2442"/>
      <c r="H182" s="2442"/>
      <c r="K182" s="162"/>
    </row>
    <row r="183" spans="1:16" ht="15" customHeight="1" x14ac:dyDescent="0.25">
      <c r="A183" s="2522"/>
      <c r="B183" s="2523"/>
      <c r="C183" s="1538"/>
      <c r="D183" s="233"/>
      <c r="E183" s="231"/>
      <c r="G183" s="2442"/>
      <c r="H183" s="2442"/>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408" t="s">
        <v>89</v>
      </c>
      <c r="B187" s="2409"/>
      <c r="C187" s="2409"/>
      <c r="D187" s="33">
        <f>SUM(D181:D186)</f>
        <v>150</v>
      </c>
      <c r="E187" s="2410"/>
      <c r="G187" s="2193" t="s">
        <v>281</v>
      </c>
      <c r="H187" s="593" t="s">
        <v>277</v>
      </c>
      <c r="I187" s="593" t="s">
        <v>278</v>
      </c>
      <c r="K187" s="162"/>
      <c r="L187" s="10"/>
    </row>
    <row r="188" spans="1:16" ht="15" customHeight="1" thickBot="1" x14ac:dyDescent="0.3">
      <c r="G188" s="2425"/>
      <c r="H188" s="606">
        <v>0</v>
      </c>
      <c r="I188" s="592">
        <f>D187-H188</f>
        <v>150</v>
      </c>
      <c r="K188" s="162"/>
      <c r="M188" s="33">
        <f>(J176-H188)</f>
        <v>266.84000000000003</v>
      </c>
      <c r="N188" s="325" t="s">
        <v>276</v>
      </c>
    </row>
    <row r="189" spans="1:16" ht="15" customHeight="1" thickBot="1" x14ac:dyDescent="0.3">
      <c r="A189" s="2432" t="s">
        <v>285</v>
      </c>
      <c r="B189" s="2432"/>
      <c r="J189" s="10"/>
      <c r="K189" s="162"/>
    </row>
    <row r="190" spans="1:16" ht="15" customHeight="1" thickBot="1" x14ac:dyDescent="0.3">
      <c r="A190" s="462" t="s">
        <v>123</v>
      </c>
      <c r="B190" s="462"/>
      <c r="C190" s="463" t="s">
        <v>245</v>
      </c>
      <c r="D190" s="463" t="s">
        <v>47</v>
      </c>
      <c r="E190" s="463" t="s">
        <v>243</v>
      </c>
      <c r="H190" s="51"/>
      <c r="I190" s="10"/>
      <c r="J190" s="2425"/>
      <c r="K190" s="162"/>
      <c r="P190" s="2431" t="s">
        <v>83</v>
      </c>
    </row>
    <row r="191" spans="1:16" ht="15" customHeight="1" thickBot="1" x14ac:dyDescent="0.3">
      <c r="A191" s="464" t="s">
        <v>248</v>
      </c>
      <c r="B191" s="539"/>
      <c r="C191" s="465">
        <f>C81</f>
        <v>700</v>
      </c>
      <c r="D191" s="469">
        <f>D81</f>
        <v>700</v>
      </c>
      <c r="E191" s="308">
        <f>C191-D191</f>
        <v>0</v>
      </c>
      <c r="G191" s="2418" t="s">
        <v>257</v>
      </c>
      <c r="H191" s="2418"/>
      <c r="J191" s="10"/>
      <c r="K191" s="162"/>
    </row>
    <row r="192" spans="1:16" ht="15" customHeight="1" thickBot="1" x14ac:dyDescent="0.3">
      <c r="A192" s="586" t="s">
        <v>274</v>
      </c>
      <c r="B192" s="587"/>
      <c r="C192" s="588"/>
      <c r="D192" s="33">
        <f>D191-I188</f>
        <v>550</v>
      </c>
      <c r="E192" s="33">
        <f>E191+I188</f>
        <v>150</v>
      </c>
      <c r="G192" s="2425" t="s">
        <v>287</v>
      </c>
      <c r="M192" s="2418" t="s">
        <v>737</v>
      </c>
    </row>
    <row r="193" spans="1:14" ht="15" customHeight="1" thickBot="1" x14ac:dyDescent="0.3">
      <c r="A193" s="596" t="s">
        <v>280</v>
      </c>
      <c r="B193" s="2439"/>
      <c r="C193" s="589"/>
      <c r="D193" s="431">
        <f>N193</f>
        <v>0</v>
      </c>
      <c r="E193" s="450" t="s">
        <v>256</v>
      </c>
      <c r="G193" s="2431" t="s">
        <v>738</v>
      </c>
      <c r="H193" s="2509" t="s">
        <v>282</v>
      </c>
      <c r="I193" s="2509"/>
      <c r="J193" s="2425"/>
      <c r="K193" s="162"/>
      <c r="L193" s="10"/>
      <c r="M193" s="2431" t="s">
        <v>736</v>
      </c>
      <c r="N193" s="607">
        <v>0</v>
      </c>
    </row>
    <row r="194" spans="1:14" ht="15" customHeight="1" thickBot="1" x14ac:dyDescent="0.3">
      <c r="A194" s="467" t="s">
        <v>231</v>
      </c>
      <c r="B194" s="467"/>
      <c r="C194" s="466">
        <f>C191</f>
        <v>700</v>
      </c>
      <c r="D194" s="466">
        <f>D192+D193</f>
        <v>550</v>
      </c>
      <c r="E194" s="466">
        <f>C194-D194</f>
        <v>150</v>
      </c>
      <c r="G194" s="2425" t="s">
        <v>703</v>
      </c>
      <c r="H194" s="2418"/>
      <c r="J194" s="2425"/>
    </row>
    <row r="195" spans="1:14" ht="15" customHeight="1" x14ac:dyDescent="0.25"/>
    <row r="196" spans="1:14" ht="15" customHeight="1" thickBot="1" x14ac:dyDescent="0.3">
      <c r="G196" s="2418"/>
      <c r="H196" s="2418"/>
      <c r="J196" s="10"/>
      <c r="K196" s="162"/>
    </row>
    <row r="197" spans="1:14" ht="15" customHeight="1" thickBot="1" x14ac:dyDescent="0.3">
      <c r="A197" s="324" t="s">
        <v>92</v>
      </c>
      <c r="B197" s="329"/>
      <c r="C197" s="2423"/>
      <c r="D197" s="2423"/>
      <c r="E197" s="2423"/>
      <c r="F197" s="2423"/>
      <c r="G197" s="2423"/>
      <c r="H197" s="2423"/>
      <c r="I197" s="323"/>
      <c r="J197" s="33">
        <f>M188-D193</f>
        <v>266.84000000000003</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418"/>
      <c r="C201" s="2418"/>
      <c r="D201" s="1805" t="s">
        <v>864</v>
      </c>
      <c r="K201" s="162"/>
    </row>
    <row r="202" spans="1:14" ht="15" customHeight="1" thickBot="1" x14ac:dyDescent="0.3">
      <c r="A202" s="136" t="s">
        <v>111</v>
      </c>
      <c r="B202" s="540"/>
      <c r="C202" s="2409"/>
      <c r="D202" s="147" t="s">
        <v>17</v>
      </c>
      <c r="K202" s="162"/>
    </row>
    <row r="203" spans="1:14" ht="15" customHeight="1" x14ac:dyDescent="0.25">
      <c r="A203" s="2510" t="s">
        <v>0</v>
      </c>
      <c r="B203" s="2511"/>
      <c r="C203" s="2512"/>
      <c r="D203" s="396">
        <v>32.4</v>
      </c>
      <c r="G203" s="2442" t="s">
        <v>125</v>
      </c>
      <c r="H203" s="2442"/>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418"/>
      <c r="H205" s="2418"/>
      <c r="J205" s="10"/>
      <c r="N205" s="162"/>
    </row>
    <row r="206" spans="1:14" ht="15" customHeight="1" thickBot="1" x14ac:dyDescent="0.3">
      <c r="A206" s="2413" t="s">
        <v>121</v>
      </c>
      <c r="B206" s="2414"/>
      <c r="C206" s="2409"/>
      <c r="D206" s="33">
        <f>SUM(D203:D205)</f>
        <v>32.4</v>
      </c>
      <c r="E206" s="2425" t="s">
        <v>293</v>
      </c>
    </row>
    <row r="207" spans="1:14" ht="15" customHeight="1" x14ac:dyDescent="0.25">
      <c r="K207" s="162"/>
    </row>
    <row r="208" spans="1:14" ht="15" customHeight="1" thickBot="1" x14ac:dyDescent="0.3">
      <c r="A208" s="2432" t="s">
        <v>289</v>
      </c>
      <c r="B208" s="2432"/>
      <c r="K208" s="162"/>
    </row>
    <row r="209" spans="1:16" ht="15" customHeight="1" thickBot="1" x14ac:dyDescent="0.3">
      <c r="A209" s="1132" t="s">
        <v>114</v>
      </c>
      <c r="B209" s="1132"/>
      <c r="C209" s="472" t="s">
        <v>245</v>
      </c>
      <c r="D209" s="472" t="s">
        <v>47</v>
      </c>
      <c r="E209" s="472" t="s">
        <v>243</v>
      </c>
      <c r="K209" s="162"/>
      <c r="P209" s="2431" t="s">
        <v>83</v>
      </c>
    </row>
    <row r="210" spans="1:16" ht="15" customHeight="1" thickBot="1" x14ac:dyDescent="0.3">
      <c r="A210" s="1132" t="s">
        <v>248</v>
      </c>
      <c r="B210" s="1132"/>
      <c r="C210" s="432">
        <f>C82</f>
        <v>250</v>
      </c>
      <c r="D210" s="432">
        <f>D82</f>
        <v>250</v>
      </c>
      <c r="E210" s="432">
        <f>C210-D210</f>
        <v>0</v>
      </c>
      <c r="G210" s="2418" t="s">
        <v>257</v>
      </c>
      <c r="H210" s="2418"/>
      <c r="K210" s="162"/>
    </row>
    <row r="211" spans="1:16" ht="15" customHeight="1" thickBot="1" x14ac:dyDescent="0.3">
      <c r="A211" s="486" t="s">
        <v>273</v>
      </c>
      <c r="B211" s="544"/>
      <c r="C211" s="479"/>
      <c r="D211" s="432">
        <f>D210-D206</f>
        <v>217.6</v>
      </c>
      <c r="E211" s="432">
        <f>E210+D206</f>
        <v>32.4</v>
      </c>
      <c r="G211" s="2425" t="s">
        <v>290</v>
      </c>
      <c r="M211" s="2418" t="s">
        <v>739</v>
      </c>
    </row>
    <row r="212" spans="1:16" ht="15" customHeight="1" thickBot="1" x14ac:dyDescent="0.3">
      <c r="A212" s="596" t="s">
        <v>280</v>
      </c>
      <c r="B212" s="2440"/>
      <c r="C212" s="2424"/>
      <c r="D212" s="431">
        <f>N212</f>
        <v>0</v>
      </c>
      <c r="E212" s="450" t="s">
        <v>256</v>
      </c>
      <c r="G212" s="2431" t="s">
        <v>738</v>
      </c>
      <c r="H212" s="2509" t="s">
        <v>282</v>
      </c>
      <c r="I212" s="2509"/>
      <c r="J212" s="2425"/>
      <c r="K212" s="162"/>
      <c r="M212" s="2407" t="s">
        <v>738</v>
      </c>
      <c r="N212" s="607"/>
    </row>
    <row r="213" spans="1:16" ht="15" customHeight="1" thickBot="1" x14ac:dyDescent="0.3">
      <c r="A213" s="473" t="s">
        <v>250</v>
      </c>
      <c r="B213" s="545"/>
      <c r="C213" s="432">
        <f>C210</f>
        <v>250</v>
      </c>
      <c r="D213" s="432">
        <f>D211+D212</f>
        <v>217.6</v>
      </c>
      <c r="E213" s="432">
        <f>C213-D213</f>
        <v>32.400000000000006</v>
      </c>
      <c r="G213" s="2418" t="s">
        <v>292</v>
      </c>
      <c r="H213" s="2418"/>
    </row>
    <row r="214" spans="1:16" ht="15" customHeight="1" x14ac:dyDescent="0.25"/>
    <row r="215" spans="1:16" ht="15" customHeight="1" thickBot="1" x14ac:dyDescent="0.3">
      <c r="G215" s="2418"/>
      <c r="H215" s="2418"/>
      <c r="J215" s="10"/>
      <c r="K215" s="162"/>
    </row>
    <row r="216" spans="1:16" ht="15" customHeight="1" thickBot="1" x14ac:dyDescent="0.3">
      <c r="A216" s="324" t="s">
        <v>251</v>
      </c>
      <c r="B216" s="329"/>
      <c r="C216" s="2423"/>
      <c r="D216" s="2423"/>
      <c r="E216" s="2423"/>
      <c r="F216" s="2423"/>
      <c r="G216" s="2423"/>
      <c r="H216" s="2423"/>
      <c r="I216" s="323"/>
      <c r="J216" s="33">
        <f>J197-D212</f>
        <v>266.84000000000003</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423"/>
      <c r="D222" s="2423"/>
      <c r="E222" s="2423"/>
      <c r="F222" s="2423"/>
      <c r="G222" s="2423"/>
      <c r="H222" s="2423"/>
      <c r="I222" s="323"/>
      <c r="J222" s="33">
        <f>J216</f>
        <v>266.84000000000003</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432" t="s">
        <v>264</v>
      </c>
      <c r="B226" s="2432"/>
      <c r="D226" s="10"/>
    </row>
    <row r="227" spans="1:14" ht="15" customHeight="1" thickBot="1" x14ac:dyDescent="0.3">
      <c r="A227" s="2411" t="s">
        <v>234</v>
      </c>
      <c r="B227" s="2412"/>
      <c r="C227" s="2412"/>
      <c r="D227" s="437">
        <f>D84</f>
        <v>314.25</v>
      </c>
      <c r="E227" s="2418" t="s">
        <v>254</v>
      </c>
    </row>
    <row r="228" spans="1:14" ht="15" customHeight="1" thickBot="1" x14ac:dyDescent="0.3">
      <c r="A228" s="2408" t="s">
        <v>142</v>
      </c>
      <c r="B228" s="2409"/>
      <c r="C228" s="2409"/>
      <c r="D228" s="480" t="s">
        <v>17</v>
      </c>
      <c r="E228" s="1803" t="s">
        <v>866</v>
      </c>
    </row>
    <row r="229" spans="1:14" ht="15" customHeight="1" x14ac:dyDescent="0.25">
      <c r="A229" s="2486" t="s">
        <v>1157</v>
      </c>
      <c r="B229" s="2487"/>
      <c r="C229" s="2488"/>
      <c r="D229" s="396">
        <v>86.84</v>
      </c>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86.84</v>
      </c>
      <c r="E233" s="2425" t="s">
        <v>740</v>
      </c>
      <c r="J233" s="10"/>
      <c r="M233" s="33">
        <f>J222-D233</f>
        <v>180.00000000000003</v>
      </c>
      <c r="N233" s="2407" t="s">
        <v>276</v>
      </c>
    </row>
    <row r="234" spans="1:14" ht="15" customHeight="1" thickBot="1" x14ac:dyDescent="0.3">
      <c r="A234" s="2506" t="s">
        <v>93</v>
      </c>
      <c r="B234" s="2507"/>
      <c r="C234" s="2508"/>
      <c r="D234" s="73"/>
      <c r="E234" s="73" t="s">
        <v>81</v>
      </c>
      <c r="G234" s="1803" t="s">
        <v>867</v>
      </c>
      <c r="H234" s="2418"/>
      <c r="I234" s="10"/>
      <c r="J234" s="10"/>
    </row>
    <row r="235" spans="1:14" ht="15" customHeight="1" x14ac:dyDescent="0.25">
      <c r="A235" s="2486"/>
      <c r="B235" s="2487"/>
      <c r="C235" s="2488"/>
      <c r="D235" s="233"/>
      <c r="E235" s="433"/>
      <c r="G235" s="2418"/>
      <c r="H235" s="2418"/>
      <c r="I235" s="10"/>
      <c r="J235" s="10"/>
    </row>
    <row r="236" spans="1:14" ht="15" customHeight="1" x14ac:dyDescent="0.25">
      <c r="A236" s="2489"/>
      <c r="B236" s="2490"/>
      <c r="C236" s="2491"/>
      <c r="D236" s="233"/>
      <c r="E236" s="433"/>
      <c r="G236" s="2418"/>
      <c r="H236" s="2418"/>
      <c r="I236" s="10"/>
      <c r="J236" s="10"/>
    </row>
    <row r="237" spans="1:14" ht="15" customHeight="1" x14ac:dyDescent="0.25">
      <c r="A237" s="2489"/>
      <c r="B237" s="2490"/>
      <c r="C237" s="2491"/>
      <c r="D237" s="211"/>
      <c r="E237" s="434"/>
      <c r="G237" s="2418"/>
      <c r="H237" s="2418"/>
      <c r="I237" s="10"/>
      <c r="J237" s="10"/>
    </row>
    <row r="238" spans="1:14" ht="15" customHeight="1" thickBot="1" x14ac:dyDescent="0.3">
      <c r="A238" s="2492"/>
      <c r="B238" s="2493"/>
      <c r="C238" s="2494"/>
      <c r="D238" s="235"/>
      <c r="E238" s="435"/>
      <c r="G238" s="2418"/>
      <c r="H238" s="241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401.09000000000003</v>
      </c>
      <c r="E240" s="2418" t="s">
        <v>294</v>
      </c>
      <c r="I240" s="10"/>
      <c r="J240" s="10"/>
    </row>
    <row r="241" spans="1:16" ht="15" customHeight="1" thickBot="1" x14ac:dyDescent="0.3"/>
    <row r="242" spans="1:16" ht="15.95" customHeight="1" thickBot="1" x14ac:dyDescent="0.35">
      <c r="A242" s="2422" t="s">
        <v>560</v>
      </c>
      <c r="B242" s="2423"/>
      <c r="C242" s="157"/>
      <c r="D242" s="157"/>
      <c r="E242" s="157"/>
      <c r="F242" s="157"/>
      <c r="G242" s="321"/>
      <c r="H242" s="321"/>
      <c r="I242" s="320"/>
      <c r="J242" s="33">
        <f>J216-D233</f>
        <v>180.00000000000003</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425" t="s">
        <v>266</v>
      </c>
      <c r="G247" s="2418"/>
      <c r="H247" s="2418"/>
      <c r="K247" s="162"/>
    </row>
    <row r="248" spans="1:16" ht="15.95" customHeight="1" thickBot="1" x14ac:dyDescent="0.3">
      <c r="A248" s="385" t="s">
        <v>128</v>
      </c>
      <c r="B248" s="546"/>
      <c r="C248" s="386"/>
      <c r="D248" s="37">
        <f>IF((J242&gt;0),J242,0)</f>
        <v>180.00000000000003</v>
      </c>
      <c r="E248" s="599" t="s">
        <v>702</v>
      </c>
      <c r="F248" s="600"/>
      <c r="G248" s="601"/>
      <c r="H248" s="601"/>
      <c r="I248" s="600"/>
      <c r="J248" s="600"/>
      <c r="K248" s="602"/>
    </row>
    <row r="249" spans="1:16" ht="15.75" thickBot="1" x14ac:dyDescent="0.3">
      <c r="A249" s="2415" t="s">
        <v>95</v>
      </c>
      <c r="B249" s="2416"/>
      <c r="C249" s="2417"/>
      <c r="D249" s="73" t="s">
        <v>71</v>
      </c>
      <c r="E249" s="73" t="s">
        <v>81</v>
      </c>
      <c r="G249" s="1803" t="s">
        <v>868</v>
      </c>
      <c r="P249" s="2431" t="s">
        <v>165</v>
      </c>
    </row>
    <row r="250" spans="1:16" x14ac:dyDescent="0.25">
      <c r="A250" s="2486" t="s">
        <v>1158</v>
      </c>
      <c r="B250" s="2487"/>
      <c r="C250" s="2488"/>
      <c r="D250" s="233">
        <v>180</v>
      </c>
      <c r="E250" s="433" t="s">
        <v>1156</v>
      </c>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408" t="s">
        <v>96</v>
      </c>
      <c r="B254" s="2409"/>
      <c r="C254" s="2409"/>
      <c r="D254" s="33">
        <f>SUM(D250:D253)</f>
        <v>180</v>
      </c>
      <c r="K254" s="162"/>
    </row>
    <row r="255" spans="1:16" ht="15.95" customHeight="1" thickBot="1" x14ac:dyDescent="0.35">
      <c r="A255" s="446" t="s">
        <v>130</v>
      </c>
      <c r="B255" s="547"/>
      <c r="C255" s="307"/>
      <c r="D255" s="447">
        <f>D247+D248-D254</f>
        <v>0</v>
      </c>
      <c r="E255" s="2418" t="s">
        <v>295</v>
      </c>
      <c r="G255" s="2425"/>
      <c r="H255" s="2425"/>
      <c r="K255" s="162"/>
    </row>
    <row r="256" spans="1:16" ht="15.95" customHeight="1" thickBot="1" x14ac:dyDescent="0.3">
      <c r="E256" s="2431"/>
      <c r="G256" s="2425"/>
      <c r="H256" s="2425"/>
      <c r="K256" s="162"/>
    </row>
    <row r="257" spans="1:11" ht="15.95" customHeight="1" thickBot="1" x14ac:dyDescent="0.3">
      <c r="A257" s="172" t="s">
        <v>260</v>
      </c>
      <c r="B257" s="173"/>
      <c r="C257" s="173"/>
      <c r="D257" s="202"/>
      <c r="E257" s="173"/>
      <c r="F257" s="173"/>
      <c r="G257" s="205"/>
      <c r="H257" s="205"/>
      <c r="I257" s="2423"/>
      <c r="J257" s="191">
        <f>J242-D248</f>
        <v>0</v>
      </c>
      <c r="K257" s="162"/>
    </row>
    <row r="258" spans="1:11" ht="15.95" customHeight="1" x14ac:dyDescent="0.25">
      <c r="A258" s="51" t="s">
        <v>163</v>
      </c>
      <c r="B258" s="51"/>
      <c r="C258" s="2429"/>
      <c r="D258" s="2419"/>
      <c r="E258" s="11"/>
      <c r="J258" s="10"/>
      <c r="K258" s="162"/>
    </row>
    <row r="259" spans="1:11" ht="15.95" customHeight="1" x14ac:dyDescent="0.25">
      <c r="E259" s="2431"/>
      <c r="G259" s="2425"/>
      <c r="H259" s="2425"/>
      <c r="K259" s="162"/>
    </row>
    <row r="260" spans="1:11" ht="15.95" customHeight="1" thickBot="1" x14ac:dyDescent="0.3">
      <c r="A260" s="258" t="s">
        <v>221</v>
      </c>
      <c r="B260" s="258"/>
      <c r="K260" s="162"/>
    </row>
    <row r="261" spans="1:11" ht="15.95" customHeight="1" thickBot="1" x14ac:dyDescent="0.3">
      <c r="A261" s="319" t="s">
        <v>213</v>
      </c>
      <c r="B261" s="318"/>
      <c r="C261" s="318"/>
      <c r="D261" s="33">
        <f>D83</f>
        <v>228.35</v>
      </c>
      <c r="E261" s="2407" t="s">
        <v>235</v>
      </c>
      <c r="G261" s="2442" t="s">
        <v>232</v>
      </c>
      <c r="H261" s="2442"/>
      <c r="K261" s="162"/>
    </row>
    <row r="262" spans="1:11" ht="15.95" customHeight="1" x14ac:dyDescent="0.25">
      <c r="A262" s="317" t="s">
        <v>112</v>
      </c>
      <c r="B262" s="548"/>
      <c r="C262" s="316"/>
      <c r="D262" s="58">
        <f>D206</f>
        <v>32.4</v>
      </c>
      <c r="E262" s="2407" t="s">
        <v>235</v>
      </c>
      <c r="G262" s="2442" t="s">
        <v>151</v>
      </c>
      <c r="H262" s="2442"/>
      <c r="K262" s="162"/>
    </row>
    <row r="263" spans="1:11" ht="15.95" customHeight="1" thickBot="1" x14ac:dyDescent="0.3">
      <c r="A263" s="315" t="s">
        <v>113</v>
      </c>
      <c r="B263" s="549"/>
      <c r="C263" s="314"/>
      <c r="D263" s="257">
        <f>D111</f>
        <v>352.26</v>
      </c>
      <c r="E263" s="2407" t="s">
        <v>235</v>
      </c>
      <c r="G263" s="2442" t="s">
        <v>232</v>
      </c>
      <c r="H263" s="2442"/>
      <c r="K263" s="162"/>
    </row>
    <row r="264" spans="1:11" ht="15.95" customHeight="1" thickBot="1" x14ac:dyDescent="0.3">
      <c r="A264" s="2415" t="s">
        <v>212</v>
      </c>
      <c r="B264" s="2416"/>
      <c r="C264" s="2417"/>
      <c r="D264" s="73" t="s">
        <v>71</v>
      </c>
      <c r="E264" s="73" t="s">
        <v>81</v>
      </c>
      <c r="G264" s="1803" t="s">
        <v>869</v>
      </c>
      <c r="K264" s="162"/>
    </row>
    <row r="265" spans="1:11" ht="15.95" customHeight="1" x14ac:dyDescent="0.25">
      <c r="A265" s="2486" t="s">
        <v>1154</v>
      </c>
      <c r="B265" s="2487"/>
      <c r="C265" s="2488"/>
      <c r="D265" s="233">
        <v>510.85</v>
      </c>
      <c r="E265" s="395" t="s">
        <v>1153</v>
      </c>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510.85</v>
      </c>
      <c r="E269" s="2431"/>
      <c r="K269" s="162"/>
    </row>
    <row r="270" spans="1:11" ht="15.95" customHeight="1" thickBot="1" x14ac:dyDescent="0.35">
      <c r="A270" s="440" t="s">
        <v>236</v>
      </c>
      <c r="B270" s="551"/>
      <c r="C270" s="312"/>
      <c r="D270" s="445">
        <f>D261+D262+D263-D269</f>
        <v>102.15999999999997</v>
      </c>
      <c r="E270" s="2418" t="s">
        <v>298</v>
      </c>
      <c r="G270" s="2425"/>
      <c r="H270" s="2425"/>
      <c r="K270" s="162"/>
    </row>
    <row r="271" spans="1:11" ht="15.95" customHeight="1" thickBot="1" x14ac:dyDescent="0.3">
      <c r="E271" s="2431"/>
      <c r="G271" s="2425"/>
      <c r="H271" s="2425"/>
      <c r="K271" s="162"/>
    </row>
    <row r="272" spans="1:11" ht="15.95" customHeight="1" thickBot="1" x14ac:dyDescent="0.3">
      <c r="A272" s="322" t="s">
        <v>204</v>
      </c>
      <c r="B272" s="552"/>
      <c r="C272" s="2423"/>
      <c r="D272" s="2423"/>
      <c r="E272" s="2423"/>
      <c r="F272" s="2423"/>
      <c r="G272" s="2423"/>
      <c r="H272" s="2423"/>
      <c r="I272" s="2424"/>
      <c r="J272" s="381">
        <f>D158+D187+D239+D269+D254</f>
        <v>994.56</v>
      </c>
      <c r="K272" s="162"/>
    </row>
    <row r="273" spans="1:22" ht="15.95" customHeight="1" thickBot="1" x14ac:dyDescent="0.3">
      <c r="G273" s="2442"/>
      <c r="H273" s="2442"/>
      <c r="K273" s="162"/>
    </row>
    <row r="274" spans="1:22" ht="16.5" thickBot="1" x14ac:dyDescent="0.3">
      <c r="A274" s="322" t="s">
        <v>205</v>
      </c>
      <c r="B274" s="552"/>
      <c r="C274" s="2423"/>
      <c r="D274" s="2423"/>
      <c r="E274" s="2423"/>
      <c r="F274" s="2423"/>
      <c r="G274" s="2423"/>
      <c r="H274" s="2423"/>
      <c r="I274" s="2424"/>
      <c r="J274" s="383">
        <f>K75+E112-J272</f>
        <v>2205.85</v>
      </c>
      <c r="K274" s="302"/>
      <c r="L274" s="377"/>
      <c r="M274" s="2407" t="s">
        <v>202</v>
      </c>
      <c r="U274" s="382" t="s">
        <v>206</v>
      </c>
      <c r="V274" s="303" t="s">
        <v>83</v>
      </c>
    </row>
    <row r="308" spans="3:5" x14ac:dyDescent="0.25">
      <c r="C308" s="2419"/>
      <c r="D308" s="2419"/>
      <c r="E308" s="2419"/>
    </row>
    <row r="309" spans="3:5" x14ac:dyDescent="0.25">
      <c r="C309" s="2419"/>
      <c r="D309" s="2419"/>
      <c r="E309" s="2419"/>
    </row>
    <row r="310" spans="3:5" x14ac:dyDescent="0.25">
      <c r="C310" s="2419"/>
      <c r="D310" s="2419"/>
      <c r="E310" s="2419"/>
    </row>
    <row r="311" spans="3:5" x14ac:dyDescent="0.25">
      <c r="C311" s="2419"/>
      <c r="D311" s="2419"/>
      <c r="E311" s="2419"/>
    </row>
    <row r="312" spans="3:5" x14ac:dyDescent="0.25">
      <c r="C312" s="2419"/>
      <c r="D312" s="2419"/>
      <c r="E312" s="2419"/>
    </row>
    <row r="313" spans="3:5" x14ac:dyDescent="0.25">
      <c r="C313" s="2419"/>
      <c r="D313" s="2419"/>
      <c r="E313" s="2419"/>
    </row>
  </sheetData>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42C3-0186-476D-835F-C246CB1C0C30}">
  <sheetPr>
    <pageSetUpPr fitToPage="1"/>
  </sheetPr>
  <dimension ref="A1:V313"/>
  <sheetViews>
    <sheetView zoomScaleNormal="100" workbookViewId="0">
      <selection activeCell="K22" sqref="K22"/>
    </sheetView>
  </sheetViews>
  <sheetFormatPr defaultRowHeight="15" x14ac:dyDescent="0.25"/>
  <cols>
    <col min="1" max="5" width="10.7109375" style="2407" customWidth="1"/>
    <col min="6" max="6" width="0.85546875" style="2407" customWidth="1"/>
    <col min="7" max="11" width="10.7109375" style="2407" customWidth="1"/>
    <col min="12" max="12" width="5.7109375" style="2407" customWidth="1"/>
    <col min="13" max="16" width="10.7109375" style="2407" customWidth="1"/>
    <col min="17" max="16384" width="9.140625" style="2407"/>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2428"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424"/>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101.28</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101.28</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423"/>
      <c r="J27" s="191">
        <f>J13+E17-E25</f>
        <v>-101.28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419"/>
      <c r="G32" s="2442"/>
      <c r="H32" s="2442"/>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-101.28</v>
      </c>
      <c r="G34" s="613">
        <f>C34-E34</f>
        <v>1036.28</v>
      </c>
      <c r="H34" s="614">
        <f>E34/C34</f>
        <v>-0.10832085561497326</v>
      </c>
      <c r="I34" s="612" t="s">
        <v>357</v>
      </c>
    </row>
    <row r="35" spans="1:11" x14ac:dyDescent="0.25">
      <c r="A35" s="306" t="s">
        <v>56</v>
      </c>
      <c r="B35" s="514"/>
      <c r="C35" s="79">
        <v>700</v>
      </c>
      <c r="D35" s="398">
        <f>D81</f>
        <v>0</v>
      </c>
      <c r="E35" s="412">
        <f>D194</f>
        <v>0</v>
      </c>
      <c r="G35" s="615">
        <f>C35-E35</f>
        <v>700</v>
      </c>
      <c r="H35" s="614">
        <f>E35/C35</f>
        <v>0</v>
      </c>
      <c r="I35" s="612" t="s">
        <v>355</v>
      </c>
      <c r="J35" s="2442"/>
    </row>
    <row r="36" spans="1:11" ht="15.75" thickBot="1" x14ac:dyDescent="0.3">
      <c r="A36" s="404" t="s">
        <v>57</v>
      </c>
      <c r="B36" s="515"/>
      <c r="C36" s="405">
        <v>250</v>
      </c>
      <c r="D36" s="406">
        <f>D82</f>
        <v>0</v>
      </c>
      <c r="E36" s="413">
        <f>D213</f>
        <v>0</v>
      </c>
      <c r="G36" s="616">
        <f>C36-E36</f>
        <v>250</v>
      </c>
      <c r="H36" s="617">
        <f>E36/C36</f>
        <v>0</v>
      </c>
      <c r="I36" s="612" t="s">
        <v>356</v>
      </c>
      <c r="J36" s="2442"/>
    </row>
    <row r="37" spans="1:11" ht="15.75" thickBot="1" x14ac:dyDescent="0.3">
      <c r="A37" s="407" t="s">
        <v>60</v>
      </c>
      <c r="B37" s="516"/>
      <c r="C37" s="408">
        <f>SUM(C34:C36)</f>
        <v>1885</v>
      </c>
      <c r="D37" s="409">
        <f>SUM(D34:D36)</f>
        <v>0</v>
      </c>
      <c r="E37" s="410">
        <f>SUM(E34:E36)</f>
        <v>-101.28</v>
      </c>
      <c r="G37" s="43">
        <f>C37-E37</f>
        <v>1986.28</v>
      </c>
      <c r="H37" s="11"/>
      <c r="I37" s="612"/>
    </row>
    <row r="38" spans="1:11" ht="5.0999999999999996" customHeight="1" thickBot="1" x14ac:dyDescent="0.35">
      <c r="A38" s="2433"/>
      <c r="B38" s="2433"/>
      <c r="E38" s="2419"/>
      <c r="G38" s="2442"/>
      <c r="H38" s="2442"/>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2442"/>
    </row>
    <row r="41" spans="1:11" x14ac:dyDescent="0.25">
      <c r="A41" s="425" t="s">
        <v>69</v>
      </c>
      <c r="B41" s="519"/>
      <c r="C41" s="430"/>
      <c r="D41" s="417">
        <f>D84</f>
        <v>0</v>
      </c>
      <c r="E41" s="32">
        <f>D240</f>
        <v>0</v>
      </c>
      <c r="F41" s="2442"/>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2420"/>
      <c r="B44" s="2420"/>
      <c r="C44" s="10"/>
      <c r="D44" s="10"/>
      <c r="E44" s="11"/>
      <c r="K44" s="183"/>
    </row>
    <row r="45" spans="1:11" ht="16.5" thickBot="1" x14ac:dyDescent="0.3">
      <c r="A45" s="487" t="s">
        <v>131</v>
      </c>
      <c r="B45" s="522"/>
      <c r="C45" s="488"/>
      <c r="D45" s="2434"/>
      <c r="E45" s="2434"/>
      <c r="F45" s="490"/>
      <c r="G45" s="2435"/>
      <c r="H45" s="2435"/>
      <c r="I45" s="362" t="s">
        <v>200</v>
      </c>
      <c r="J45" s="361" t="s">
        <v>199</v>
      </c>
      <c r="K45" s="183"/>
    </row>
    <row r="46" spans="1:11" ht="15.75" thickBot="1" x14ac:dyDescent="0.3">
      <c r="A46" s="197"/>
      <c r="B46" s="197"/>
      <c r="C46" s="177"/>
      <c r="F46" s="177"/>
      <c r="G46" s="196"/>
      <c r="H46" s="196"/>
      <c r="I46" s="198">
        <f>C37+E43</f>
        <v>1885</v>
      </c>
      <c r="J46" s="199">
        <f>E37+E43</f>
        <v>-101.28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424"/>
      <c r="J49" s="191">
        <f>J257</f>
        <v>0</v>
      </c>
      <c r="K49" s="203"/>
    </row>
    <row r="50" spans="1:14" x14ac:dyDescent="0.25">
      <c r="A50" s="51" t="s">
        <v>162</v>
      </c>
      <c r="B50" s="51"/>
      <c r="C50" s="2429"/>
      <c r="D50" s="2419"/>
      <c r="E50" s="11"/>
    </row>
    <row r="54" spans="1:14" ht="18.75" x14ac:dyDescent="0.3">
      <c r="E54" s="380" t="s">
        <v>144</v>
      </c>
      <c r="I54" s="18"/>
      <c r="J54" s="2519" t="s">
        <v>556</v>
      </c>
      <c r="K54" s="2519"/>
    </row>
    <row r="55" spans="1:14" ht="9.9499999999999993" customHeight="1" x14ac:dyDescent="0.25">
      <c r="A55" s="1013"/>
      <c r="B55" s="1013"/>
      <c r="C55" s="1801" t="s">
        <v>854</v>
      </c>
      <c r="D55" s="2419"/>
      <c r="E55" s="2419"/>
      <c r="J55" s="2419"/>
    </row>
    <row r="56" spans="1:14" ht="19.5" thickBot="1" x14ac:dyDescent="0.35">
      <c r="A56" s="164" t="s">
        <v>59</v>
      </c>
      <c r="B56" s="164"/>
      <c r="C56" s="2589"/>
      <c r="D56" s="2589"/>
      <c r="E56" s="2589"/>
      <c r="F56" s="18"/>
      <c r="G56" s="2320">
        <v>2021</v>
      </c>
      <c r="H56" s="168"/>
      <c r="J56" s="2419"/>
    </row>
    <row r="57" spans="1:14" x14ac:dyDescent="0.25">
      <c r="J57" s="2419"/>
    </row>
    <row r="58" spans="1:14" ht="12" customHeight="1" x14ac:dyDescent="0.25">
      <c r="A58" s="258" t="s">
        <v>64</v>
      </c>
      <c r="B58" s="258"/>
      <c r="C58" s="11"/>
      <c r="D58" s="1802" t="s">
        <v>855</v>
      </c>
      <c r="E58" s="2419"/>
      <c r="J58" s="2419"/>
    </row>
    <row r="59" spans="1:14" ht="8.1" customHeight="1" thickBot="1" x14ac:dyDescent="0.35">
      <c r="A59" s="2433"/>
      <c r="B59" s="2433"/>
      <c r="C59" s="11"/>
      <c r="D59" s="2419"/>
      <c r="E59" s="2419"/>
      <c r="J59" s="2419"/>
    </row>
    <row r="60" spans="1:14" ht="15.75" thickBot="1" x14ac:dyDescent="0.3">
      <c r="A60" s="2426" t="s">
        <v>198</v>
      </c>
      <c r="B60" s="2427"/>
      <c r="C60" s="2423"/>
      <c r="D60" s="359"/>
      <c r="E60" s="358"/>
      <c r="F60" s="2423"/>
      <c r="G60" s="2423"/>
      <c r="H60" s="2423"/>
      <c r="I60" s="2423"/>
      <c r="J60" s="357" t="s">
        <v>203</v>
      </c>
      <c r="K60" s="356"/>
    </row>
    <row r="61" spans="1:14" ht="9.9499999999999993" customHeight="1" thickBot="1" x14ac:dyDescent="0.3">
      <c r="B61" s="1804" t="s">
        <v>856</v>
      </c>
      <c r="H61" s="1804" t="s">
        <v>857</v>
      </c>
      <c r="K61" s="162"/>
    </row>
    <row r="62" spans="1:14" ht="20.100000000000001" customHeight="1" thickBot="1" x14ac:dyDescent="0.3">
      <c r="A62" s="2415" t="s">
        <v>169</v>
      </c>
      <c r="B62" s="2416"/>
      <c r="C62" s="2416"/>
      <c r="D62" s="73" t="s">
        <v>17</v>
      </c>
      <c r="E62" s="207" t="s">
        <v>99</v>
      </c>
      <c r="G62" s="2584" t="s">
        <v>554</v>
      </c>
      <c r="H62" s="2585"/>
      <c r="I62" s="2585"/>
      <c r="J62" s="2586"/>
      <c r="K62" s="162"/>
    </row>
    <row r="63" spans="1:14" ht="15.75" customHeight="1" thickBot="1" x14ac:dyDescent="0.3">
      <c r="A63" s="2486"/>
      <c r="B63" s="2487"/>
      <c r="C63" s="2488"/>
      <c r="D63" s="233"/>
      <c r="E63" s="355"/>
      <c r="G63" s="2415" t="s">
        <v>63</v>
      </c>
      <c r="H63" s="2416"/>
      <c r="I63" s="558" t="s">
        <v>17</v>
      </c>
      <c r="J63" s="271" t="s">
        <v>61</v>
      </c>
      <c r="K63" s="162"/>
      <c r="N63" s="2437"/>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422" t="s">
        <v>196</v>
      </c>
      <c r="B75" s="2423"/>
      <c r="C75" s="2423"/>
      <c r="D75" s="2423"/>
      <c r="E75" s="351"/>
      <c r="F75" s="2423"/>
      <c r="G75" s="2423"/>
      <c r="H75" s="2423"/>
      <c r="I75" s="2423"/>
      <c r="J75" s="2424"/>
      <c r="K75" s="33">
        <f>K60-D73</f>
        <v>0</v>
      </c>
    </row>
    <row r="76" spans="1:11" ht="8.1" customHeight="1" x14ac:dyDescent="0.25">
      <c r="E76" s="2419"/>
      <c r="K76" s="162"/>
    </row>
    <row r="77" spans="1:11" ht="12" customHeight="1" x14ac:dyDescent="0.25">
      <c r="A77" s="258" t="s">
        <v>763</v>
      </c>
      <c r="E77" s="2419"/>
      <c r="K77" s="162"/>
    </row>
    <row r="78" spans="1:11" ht="9.9499999999999993" customHeight="1" thickBot="1" x14ac:dyDescent="0.3">
      <c r="D78" s="1806" t="s">
        <v>858</v>
      </c>
      <c r="E78" s="2419"/>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2419"/>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2419"/>
      <c r="G84" s="2495"/>
      <c r="H84" s="2495"/>
      <c r="I84" s="2495"/>
      <c r="J84" s="2495"/>
      <c r="K84" s="2495"/>
    </row>
    <row r="85" spans="1:11" ht="15" customHeight="1" thickBot="1" x14ac:dyDescent="0.3">
      <c r="A85" s="2567" t="s">
        <v>149</v>
      </c>
      <c r="B85" s="2568"/>
      <c r="C85" s="414">
        <f>D85</f>
        <v>0</v>
      </c>
      <c r="D85" s="416"/>
      <c r="E85" s="59" t="s">
        <v>229</v>
      </c>
      <c r="F85" s="2419"/>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2419"/>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419"/>
      <c r="K89" s="162"/>
    </row>
    <row r="90" spans="1:11" ht="12" customHeight="1" x14ac:dyDescent="0.25">
      <c r="A90" s="258" t="s">
        <v>65</v>
      </c>
      <c r="B90" s="258"/>
      <c r="C90" s="160"/>
      <c r="D90" s="1808" t="s">
        <v>860</v>
      </c>
      <c r="E90" s="2419"/>
      <c r="K90" s="162"/>
    </row>
    <row r="91" spans="1:11" ht="5.0999999999999996" customHeight="1" thickBot="1" x14ac:dyDescent="0.35">
      <c r="A91" s="2433"/>
      <c r="B91" s="2433"/>
      <c r="C91" s="24"/>
      <c r="D91" s="2419"/>
      <c r="E91" s="2419"/>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416"/>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419"/>
      <c r="G117" s="161"/>
      <c r="H117" s="161"/>
      <c r="K117" s="162"/>
    </row>
    <row r="118" spans="1:21" ht="15.75" thickBot="1" x14ac:dyDescent="0.3">
      <c r="C118" s="11"/>
      <c r="D118" s="11"/>
      <c r="E118" s="2419"/>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2419"/>
      <c r="I120" s="86"/>
      <c r="K120" s="162"/>
    </row>
    <row r="121" spans="1:21" ht="15" customHeight="1" x14ac:dyDescent="0.25">
      <c r="A121" s="258" t="s">
        <v>265</v>
      </c>
      <c r="B121" s="258"/>
      <c r="D121" s="10"/>
      <c r="E121" s="2419"/>
      <c r="I121" s="86"/>
      <c r="K121" s="162"/>
    </row>
    <row r="122" spans="1:21" ht="15" customHeight="1" x14ac:dyDescent="0.25">
      <c r="A122" s="258"/>
      <c r="B122" s="258"/>
      <c r="D122" s="10"/>
      <c r="E122" s="2419"/>
      <c r="I122" s="86"/>
      <c r="K122" s="162"/>
    </row>
    <row r="123" spans="1:21" ht="15" customHeight="1" x14ac:dyDescent="0.25">
      <c r="A123" s="448" t="s">
        <v>650</v>
      </c>
      <c r="B123" s="448"/>
      <c r="D123" s="10"/>
      <c r="E123" s="2419"/>
      <c r="I123" s="86"/>
      <c r="K123" s="162"/>
    </row>
    <row r="124" spans="1:21" ht="9.9499999999999993" customHeight="1" thickBot="1" x14ac:dyDescent="0.3">
      <c r="D124" s="1809" t="s">
        <v>863</v>
      </c>
      <c r="K124" s="162"/>
    </row>
    <row r="125" spans="1:21" ht="15" customHeight="1" thickBot="1" x14ac:dyDescent="0.3">
      <c r="A125" s="2506" t="s">
        <v>19</v>
      </c>
      <c r="B125" s="2508"/>
      <c r="C125" s="2417"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1072</v>
      </c>
      <c r="C138" s="80" t="s">
        <v>1119</v>
      </c>
      <c r="D138" s="227">
        <v>15.89</v>
      </c>
      <c r="E138" s="229"/>
      <c r="G138" s="2531" t="s">
        <v>1118</v>
      </c>
      <c r="H138" s="2531"/>
      <c r="I138" s="2531"/>
      <c r="J138" s="2531"/>
      <c r="K138" s="2531"/>
    </row>
    <row r="139" spans="1:11" ht="15" customHeight="1" x14ac:dyDescent="0.25">
      <c r="A139" s="1002"/>
      <c r="B139" s="80" t="s">
        <v>224</v>
      </c>
      <c r="C139" s="102" t="s">
        <v>373</v>
      </c>
      <c r="D139" s="227">
        <v>40</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436"/>
      <c r="B148" s="2421" t="s">
        <v>1</v>
      </c>
      <c r="C148" s="1003" t="s">
        <v>541</v>
      </c>
      <c r="D148" s="1005"/>
      <c r="E148" s="231"/>
      <c r="G148" s="2526"/>
      <c r="H148" s="2526"/>
      <c r="I148" s="2526"/>
      <c r="J148" s="2526"/>
      <c r="K148" s="2526"/>
    </row>
    <row r="149" spans="1:14" ht="15" customHeight="1" x14ac:dyDescent="0.25">
      <c r="A149" s="2532" t="s">
        <v>119</v>
      </c>
      <c r="B149" s="2533"/>
      <c r="C149" s="2430"/>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413" t="s">
        <v>120</v>
      </c>
      <c r="B158" s="2414"/>
      <c r="C158" s="2409"/>
      <c r="D158" s="33">
        <f>SUM(D126:D157)</f>
        <v>101.28</v>
      </c>
      <c r="E158" s="2410"/>
      <c r="G158" s="2193" t="s">
        <v>281</v>
      </c>
      <c r="H158" s="593" t="s">
        <v>277</v>
      </c>
      <c r="I158" s="593" t="s">
        <v>278</v>
      </c>
      <c r="K158" s="162"/>
      <c r="L158" s="10"/>
    </row>
    <row r="159" spans="1:14" ht="15" customHeight="1" thickBot="1" x14ac:dyDescent="0.3">
      <c r="G159" s="2425"/>
      <c r="H159" s="606">
        <v>0</v>
      </c>
      <c r="I159" s="592">
        <f>D158-H159</f>
        <v>101.28</v>
      </c>
      <c r="K159" s="162"/>
      <c r="M159" s="33">
        <f>(K119-H159)</f>
        <v>0</v>
      </c>
      <c r="N159" s="325" t="s">
        <v>276</v>
      </c>
    </row>
    <row r="160" spans="1:14" ht="15" customHeight="1" thickBot="1" x14ac:dyDescent="0.3">
      <c r="A160" s="2432" t="s">
        <v>246</v>
      </c>
      <c r="B160" s="243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2418" t="s">
        <v>242</v>
      </c>
      <c r="H162" s="2418"/>
      <c r="J162" s="10"/>
      <c r="K162" s="162"/>
    </row>
    <row r="163" spans="1:16" ht="15" customHeight="1" thickBot="1" x14ac:dyDescent="0.3">
      <c r="A163" s="2407" t="s">
        <v>279</v>
      </c>
      <c r="D163" s="33">
        <f>D162-I159</f>
        <v>-101.28</v>
      </c>
      <c r="E163" s="33">
        <f>C162-D163</f>
        <v>1036.28</v>
      </c>
      <c r="G163" s="2425" t="s">
        <v>287</v>
      </c>
      <c r="K163" s="162"/>
      <c r="M163" s="2418" t="s">
        <v>741</v>
      </c>
    </row>
    <row r="164" spans="1:16" ht="15" customHeight="1" thickBot="1" x14ac:dyDescent="0.3">
      <c r="A164" s="596" t="s">
        <v>280</v>
      </c>
      <c r="B164" s="2440"/>
      <c r="C164" s="484"/>
      <c r="D164" s="431">
        <f>N164</f>
        <v>0</v>
      </c>
      <c r="E164" s="483" t="s">
        <v>239</v>
      </c>
      <c r="G164" s="2431" t="s">
        <v>738</v>
      </c>
      <c r="H164" s="2509" t="s">
        <v>282</v>
      </c>
      <c r="I164" s="2509"/>
      <c r="J164" s="2425"/>
      <c r="M164" s="2431" t="s">
        <v>738</v>
      </c>
      <c r="N164" s="607">
        <v>0</v>
      </c>
    </row>
    <row r="165" spans="1:16" ht="15" customHeight="1" thickBot="1" x14ac:dyDescent="0.3">
      <c r="A165" s="461" t="s">
        <v>247</v>
      </c>
      <c r="B165" s="461"/>
      <c r="C165" s="460">
        <f>C162</f>
        <v>935</v>
      </c>
      <c r="D165" s="456">
        <f>D163+D164</f>
        <v>-101.28</v>
      </c>
      <c r="E165" s="457">
        <f>+C162-D165</f>
        <v>1036.28</v>
      </c>
      <c r="G165" s="2425" t="s">
        <v>704</v>
      </c>
      <c r="H165" s="242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423"/>
      <c r="F170" s="2423"/>
      <c r="G170" s="2423"/>
      <c r="H170" s="2423"/>
      <c r="I170" s="2423"/>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438"/>
      <c r="C176" s="2423"/>
      <c r="D176" s="2423"/>
      <c r="E176" s="2423"/>
      <c r="F176" s="2423"/>
      <c r="G176" s="2423"/>
      <c r="H176" s="2423"/>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432" t="s">
        <v>651</v>
      </c>
      <c r="D179" s="1806" t="s">
        <v>864</v>
      </c>
      <c r="J179" s="10"/>
      <c r="K179" s="162"/>
    </row>
    <row r="180" spans="1:16" ht="15" customHeight="1" thickBot="1" x14ac:dyDescent="0.3">
      <c r="A180" s="2408" t="s">
        <v>88</v>
      </c>
      <c r="B180" s="2409"/>
      <c r="C180" s="70" t="s">
        <v>80</v>
      </c>
      <c r="D180" s="92" t="s">
        <v>71</v>
      </c>
      <c r="E180" s="71" t="s">
        <v>81</v>
      </c>
      <c r="K180" s="162"/>
    </row>
    <row r="181" spans="1:16" ht="15" customHeight="1" x14ac:dyDescent="0.25">
      <c r="A181" s="2520"/>
      <c r="B181" s="2521"/>
      <c r="C181" s="1538"/>
      <c r="D181" s="233"/>
      <c r="E181" s="231"/>
      <c r="G181" s="2442" t="s">
        <v>124</v>
      </c>
      <c r="H181" s="2442"/>
      <c r="K181" s="162"/>
    </row>
    <row r="182" spans="1:16" ht="15" customHeight="1" x14ac:dyDescent="0.25">
      <c r="A182" s="2522"/>
      <c r="B182" s="2523"/>
      <c r="C182" s="1538"/>
      <c r="D182" s="233"/>
      <c r="E182" s="231"/>
      <c r="G182" s="2442"/>
      <c r="H182" s="2442"/>
      <c r="K182" s="162"/>
    </row>
    <row r="183" spans="1:16" ht="15" customHeight="1" x14ac:dyDescent="0.25">
      <c r="A183" s="2522"/>
      <c r="B183" s="2523"/>
      <c r="C183" s="1538"/>
      <c r="D183" s="233"/>
      <c r="E183" s="231"/>
      <c r="G183" s="2442"/>
      <c r="H183" s="2442"/>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408" t="s">
        <v>89</v>
      </c>
      <c r="B187" s="2409"/>
      <c r="C187" s="2409"/>
      <c r="D187" s="33">
        <f>SUM(D181:D186)</f>
        <v>0</v>
      </c>
      <c r="E187" s="2410"/>
      <c r="G187" s="2193" t="s">
        <v>281</v>
      </c>
      <c r="H187" s="593" t="s">
        <v>277</v>
      </c>
      <c r="I187" s="593" t="s">
        <v>278</v>
      </c>
      <c r="K187" s="162"/>
      <c r="L187" s="10"/>
    </row>
    <row r="188" spans="1:16" ht="15" customHeight="1" thickBot="1" x14ac:dyDescent="0.3">
      <c r="G188" s="2425"/>
      <c r="H188" s="606">
        <v>0</v>
      </c>
      <c r="I188" s="592">
        <f>D187-H188</f>
        <v>0</v>
      </c>
      <c r="K188" s="162"/>
      <c r="M188" s="33">
        <f>(J176-H188)</f>
        <v>0</v>
      </c>
      <c r="N188" s="325" t="s">
        <v>276</v>
      </c>
    </row>
    <row r="189" spans="1:16" ht="15" customHeight="1" thickBot="1" x14ac:dyDescent="0.3">
      <c r="A189" s="2432" t="s">
        <v>285</v>
      </c>
      <c r="B189" s="2432"/>
      <c r="J189" s="10"/>
      <c r="K189" s="162"/>
    </row>
    <row r="190" spans="1:16" ht="15" customHeight="1" thickBot="1" x14ac:dyDescent="0.3">
      <c r="A190" s="462" t="s">
        <v>123</v>
      </c>
      <c r="B190" s="462"/>
      <c r="C190" s="463" t="s">
        <v>245</v>
      </c>
      <c r="D190" s="463" t="s">
        <v>47</v>
      </c>
      <c r="E190" s="463" t="s">
        <v>243</v>
      </c>
      <c r="H190" s="51"/>
      <c r="I190" s="10"/>
      <c r="J190" s="2425"/>
      <c r="K190" s="162"/>
      <c r="P190" s="2431" t="s">
        <v>83</v>
      </c>
    </row>
    <row r="191" spans="1:16" ht="15" customHeight="1" thickBot="1" x14ac:dyDescent="0.3">
      <c r="A191" s="464" t="s">
        <v>248</v>
      </c>
      <c r="B191" s="539"/>
      <c r="C191" s="465">
        <f>C81</f>
        <v>700</v>
      </c>
      <c r="D191" s="469">
        <f>D81</f>
        <v>0</v>
      </c>
      <c r="E191" s="308">
        <f>C191-D191</f>
        <v>700</v>
      </c>
      <c r="G191" s="2418" t="s">
        <v>257</v>
      </c>
      <c r="H191" s="2418"/>
      <c r="J191" s="10"/>
      <c r="K191" s="162"/>
    </row>
    <row r="192" spans="1:16" ht="15" customHeight="1" thickBot="1" x14ac:dyDescent="0.3">
      <c r="A192" s="586" t="s">
        <v>274</v>
      </c>
      <c r="B192" s="587"/>
      <c r="C192" s="588"/>
      <c r="D192" s="33">
        <f>D191-I188</f>
        <v>0</v>
      </c>
      <c r="E192" s="33">
        <f>E191+I188</f>
        <v>700</v>
      </c>
      <c r="G192" s="2425" t="s">
        <v>287</v>
      </c>
      <c r="M192" s="2418" t="s">
        <v>737</v>
      </c>
    </row>
    <row r="193" spans="1:14" ht="15" customHeight="1" thickBot="1" x14ac:dyDescent="0.3">
      <c r="A193" s="596" t="s">
        <v>280</v>
      </c>
      <c r="B193" s="2439"/>
      <c r="C193" s="589"/>
      <c r="D193" s="431">
        <f>N193</f>
        <v>0</v>
      </c>
      <c r="E193" s="450" t="s">
        <v>256</v>
      </c>
      <c r="G193" s="2431" t="s">
        <v>738</v>
      </c>
      <c r="H193" s="2509" t="s">
        <v>282</v>
      </c>
      <c r="I193" s="2509"/>
      <c r="J193" s="2425"/>
      <c r="K193" s="162"/>
      <c r="L193" s="10"/>
      <c r="M193" s="2431" t="s">
        <v>736</v>
      </c>
      <c r="N193" s="607">
        <v>0</v>
      </c>
    </row>
    <row r="194" spans="1:14" ht="15" customHeight="1" thickBot="1" x14ac:dyDescent="0.3">
      <c r="A194" s="467" t="s">
        <v>231</v>
      </c>
      <c r="B194" s="467"/>
      <c r="C194" s="466">
        <f>C191</f>
        <v>700</v>
      </c>
      <c r="D194" s="466">
        <f>D192+D193</f>
        <v>0</v>
      </c>
      <c r="E194" s="466">
        <f>C194-D194</f>
        <v>700</v>
      </c>
      <c r="G194" s="2425" t="s">
        <v>703</v>
      </c>
      <c r="H194" s="2418"/>
      <c r="J194" s="2425"/>
    </row>
    <row r="195" spans="1:14" ht="15" customHeight="1" x14ac:dyDescent="0.25"/>
    <row r="196" spans="1:14" ht="15" customHeight="1" thickBot="1" x14ac:dyDescent="0.3">
      <c r="G196" s="2418"/>
      <c r="H196" s="2418"/>
      <c r="J196" s="10"/>
      <c r="K196" s="162"/>
    </row>
    <row r="197" spans="1:14" ht="15" customHeight="1" thickBot="1" x14ac:dyDescent="0.3">
      <c r="A197" s="324" t="s">
        <v>92</v>
      </c>
      <c r="B197" s="329"/>
      <c r="C197" s="2423"/>
      <c r="D197" s="2423"/>
      <c r="E197" s="2423"/>
      <c r="F197" s="2423"/>
      <c r="G197" s="2423"/>
      <c r="H197" s="2423"/>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418"/>
      <c r="C201" s="2418"/>
      <c r="D201" s="1805" t="s">
        <v>864</v>
      </c>
      <c r="K201" s="162"/>
    </row>
    <row r="202" spans="1:14" ht="15" customHeight="1" thickBot="1" x14ac:dyDescent="0.3">
      <c r="A202" s="136" t="s">
        <v>111</v>
      </c>
      <c r="B202" s="540"/>
      <c r="C202" s="2409"/>
      <c r="D202" s="147" t="s">
        <v>17</v>
      </c>
      <c r="K202" s="162"/>
    </row>
    <row r="203" spans="1:14" ht="15" customHeight="1" x14ac:dyDescent="0.25">
      <c r="A203" s="2510" t="s">
        <v>0</v>
      </c>
      <c r="B203" s="2511"/>
      <c r="C203" s="2512"/>
      <c r="D203" s="396"/>
      <c r="G203" s="2442" t="s">
        <v>125</v>
      </c>
      <c r="H203" s="2442"/>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418"/>
      <c r="H205" s="2418"/>
      <c r="J205" s="10"/>
      <c r="N205" s="162"/>
    </row>
    <row r="206" spans="1:14" ht="15" customHeight="1" thickBot="1" x14ac:dyDescent="0.3">
      <c r="A206" s="2413" t="s">
        <v>121</v>
      </c>
      <c r="B206" s="2414"/>
      <c r="C206" s="2409"/>
      <c r="D206" s="33">
        <f>SUM(D203:D205)</f>
        <v>0</v>
      </c>
      <c r="E206" s="2425" t="s">
        <v>293</v>
      </c>
    </row>
    <row r="207" spans="1:14" ht="15" customHeight="1" x14ac:dyDescent="0.25">
      <c r="K207" s="162"/>
    </row>
    <row r="208" spans="1:14" ht="15" customHeight="1" thickBot="1" x14ac:dyDescent="0.3">
      <c r="A208" s="2432" t="s">
        <v>289</v>
      </c>
      <c r="B208" s="2432"/>
      <c r="K208" s="162"/>
    </row>
    <row r="209" spans="1:16" ht="15" customHeight="1" thickBot="1" x14ac:dyDescent="0.3">
      <c r="A209" s="1132" t="s">
        <v>114</v>
      </c>
      <c r="B209" s="1132"/>
      <c r="C209" s="472" t="s">
        <v>245</v>
      </c>
      <c r="D209" s="472" t="s">
        <v>47</v>
      </c>
      <c r="E209" s="472" t="s">
        <v>243</v>
      </c>
      <c r="K209" s="162"/>
      <c r="P209" s="2431" t="s">
        <v>83</v>
      </c>
    </row>
    <row r="210" spans="1:16" ht="15" customHeight="1" thickBot="1" x14ac:dyDescent="0.3">
      <c r="A210" s="1132" t="s">
        <v>248</v>
      </c>
      <c r="B210" s="1132"/>
      <c r="C210" s="432">
        <f>C82</f>
        <v>250</v>
      </c>
      <c r="D210" s="432">
        <f>D82</f>
        <v>0</v>
      </c>
      <c r="E210" s="432">
        <f>C210-D210</f>
        <v>250</v>
      </c>
      <c r="G210" s="2418" t="s">
        <v>257</v>
      </c>
      <c r="H210" s="2418"/>
      <c r="K210" s="162"/>
    </row>
    <row r="211" spans="1:16" ht="15" customHeight="1" thickBot="1" x14ac:dyDescent="0.3">
      <c r="A211" s="486" t="s">
        <v>273</v>
      </c>
      <c r="B211" s="544"/>
      <c r="C211" s="479"/>
      <c r="D211" s="432">
        <f>D210-D206</f>
        <v>0</v>
      </c>
      <c r="E211" s="432">
        <f>E210+D206</f>
        <v>250</v>
      </c>
      <c r="G211" s="2425" t="s">
        <v>290</v>
      </c>
      <c r="M211" s="2418" t="s">
        <v>739</v>
      </c>
    </row>
    <row r="212" spans="1:16" ht="15" customHeight="1" thickBot="1" x14ac:dyDescent="0.3">
      <c r="A212" s="596" t="s">
        <v>280</v>
      </c>
      <c r="B212" s="2440"/>
      <c r="C212" s="2424"/>
      <c r="D212" s="431">
        <f>N212</f>
        <v>0</v>
      </c>
      <c r="E212" s="450" t="s">
        <v>256</v>
      </c>
      <c r="G212" s="2431" t="s">
        <v>738</v>
      </c>
      <c r="H212" s="2509" t="s">
        <v>282</v>
      </c>
      <c r="I212" s="2509"/>
      <c r="J212" s="2425"/>
      <c r="K212" s="162"/>
      <c r="M212" s="2407" t="s">
        <v>738</v>
      </c>
      <c r="N212" s="607"/>
    </row>
    <row r="213" spans="1:16" ht="15" customHeight="1" thickBot="1" x14ac:dyDescent="0.3">
      <c r="A213" s="473" t="s">
        <v>250</v>
      </c>
      <c r="B213" s="545"/>
      <c r="C213" s="432">
        <f>C210</f>
        <v>250</v>
      </c>
      <c r="D213" s="432">
        <f>D211+D212</f>
        <v>0</v>
      </c>
      <c r="E213" s="432">
        <f>C213-D213</f>
        <v>250</v>
      </c>
      <c r="G213" s="2418" t="s">
        <v>292</v>
      </c>
      <c r="H213" s="2418"/>
    </row>
    <row r="214" spans="1:16" ht="15" customHeight="1" x14ac:dyDescent="0.25"/>
    <row r="215" spans="1:16" ht="15" customHeight="1" thickBot="1" x14ac:dyDescent="0.3">
      <c r="G215" s="2418"/>
      <c r="H215" s="2418"/>
      <c r="J215" s="10"/>
      <c r="K215" s="162"/>
    </row>
    <row r="216" spans="1:16" ht="15" customHeight="1" thickBot="1" x14ac:dyDescent="0.3">
      <c r="A216" s="324" t="s">
        <v>251</v>
      </c>
      <c r="B216" s="329"/>
      <c r="C216" s="2423"/>
      <c r="D216" s="2423"/>
      <c r="E216" s="2423"/>
      <c r="F216" s="2423"/>
      <c r="G216" s="2423"/>
      <c r="H216" s="2423"/>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423"/>
      <c r="D222" s="2423"/>
      <c r="E222" s="2423"/>
      <c r="F222" s="2423"/>
      <c r="G222" s="2423"/>
      <c r="H222" s="2423"/>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432" t="s">
        <v>264</v>
      </c>
      <c r="B226" s="2432"/>
      <c r="D226" s="10"/>
    </row>
    <row r="227" spans="1:14" ht="15" customHeight="1" thickBot="1" x14ac:dyDescent="0.3">
      <c r="A227" s="2411" t="s">
        <v>234</v>
      </c>
      <c r="B227" s="2412"/>
      <c r="C227" s="2412"/>
      <c r="D227" s="437">
        <f>D84</f>
        <v>0</v>
      </c>
      <c r="E227" s="2418" t="s">
        <v>254</v>
      </c>
    </row>
    <row r="228" spans="1:14" ht="15" customHeight="1" thickBot="1" x14ac:dyDescent="0.3">
      <c r="A228" s="2408" t="s">
        <v>142</v>
      </c>
      <c r="B228" s="2409"/>
      <c r="C228" s="2409"/>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425" t="s">
        <v>740</v>
      </c>
      <c r="J233" s="10"/>
      <c r="M233" s="33">
        <f>J222-D233</f>
        <v>0</v>
      </c>
      <c r="N233" s="2407" t="s">
        <v>276</v>
      </c>
    </row>
    <row r="234" spans="1:14" ht="15" customHeight="1" thickBot="1" x14ac:dyDescent="0.3">
      <c r="A234" s="2506" t="s">
        <v>93</v>
      </c>
      <c r="B234" s="2507"/>
      <c r="C234" s="2508"/>
      <c r="D234" s="73"/>
      <c r="E234" s="73" t="s">
        <v>81</v>
      </c>
      <c r="G234" s="1803" t="s">
        <v>867</v>
      </c>
      <c r="H234" s="2418"/>
      <c r="I234" s="10"/>
      <c r="J234" s="10"/>
    </row>
    <row r="235" spans="1:14" ht="15" customHeight="1" x14ac:dyDescent="0.25">
      <c r="A235" s="2486"/>
      <c r="B235" s="2487"/>
      <c r="C235" s="2488"/>
      <c r="D235" s="233"/>
      <c r="E235" s="433"/>
      <c r="G235" s="2418"/>
      <c r="H235" s="2418"/>
      <c r="I235" s="10"/>
      <c r="J235" s="10"/>
    </row>
    <row r="236" spans="1:14" ht="15" customHeight="1" x14ac:dyDescent="0.25">
      <c r="A236" s="2489"/>
      <c r="B236" s="2490"/>
      <c r="C236" s="2491"/>
      <c r="D236" s="233"/>
      <c r="E236" s="433"/>
      <c r="G236" s="2418"/>
      <c r="H236" s="2418"/>
      <c r="I236" s="10"/>
      <c r="J236" s="10"/>
    </row>
    <row r="237" spans="1:14" ht="15" customHeight="1" x14ac:dyDescent="0.25">
      <c r="A237" s="2489"/>
      <c r="B237" s="2490"/>
      <c r="C237" s="2491"/>
      <c r="D237" s="211"/>
      <c r="E237" s="434"/>
      <c r="G237" s="2418"/>
      <c r="H237" s="2418"/>
      <c r="I237" s="10"/>
      <c r="J237" s="10"/>
    </row>
    <row r="238" spans="1:14" ht="15" customHeight="1" thickBot="1" x14ac:dyDescent="0.3">
      <c r="A238" s="2492"/>
      <c r="B238" s="2493"/>
      <c r="C238" s="2494"/>
      <c r="D238" s="235"/>
      <c r="E238" s="435"/>
      <c r="G238" s="2418"/>
      <c r="H238" s="241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2418" t="s">
        <v>294</v>
      </c>
      <c r="I240" s="10"/>
      <c r="J240" s="10"/>
    </row>
    <row r="241" spans="1:16" ht="15" customHeight="1" thickBot="1" x14ac:dyDescent="0.3"/>
    <row r="242" spans="1:16" ht="15.95" customHeight="1" thickBot="1" x14ac:dyDescent="0.35">
      <c r="A242" s="2422" t="s">
        <v>560</v>
      </c>
      <c r="B242" s="242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425" t="s">
        <v>266</v>
      </c>
      <c r="G247" s="2418"/>
      <c r="H247" s="2418"/>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415" t="s">
        <v>95</v>
      </c>
      <c r="B249" s="2416"/>
      <c r="C249" s="2417"/>
      <c r="D249" s="73" t="s">
        <v>71</v>
      </c>
      <c r="E249" s="73" t="s">
        <v>81</v>
      </c>
      <c r="G249" s="1803" t="s">
        <v>868</v>
      </c>
      <c r="P249" s="2431"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408" t="s">
        <v>96</v>
      </c>
      <c r="B254" s="2409"/>
      <c r="C254" s="2409"/>
      <c r="D254" s="33">
        <f>SUM(D250:D253)</f>
        <v>0</v>
      </c>
      <c r="K254" s="162"/>
    </row>
    <row r="255" spans="1:16" ht="15.95" customHeight="1" thickBot="1" x14ac:dyDescent="0.35">
      <c r="A255" s="446" t="s">
        <v>130</v>
      </c>
      <c r="B255" s="547"/>
      <c r="C255" s="307"/>
      <c r="D255" s="447">
        <f>D247+D248-D254</f>
        <v>0</v>
      </c>
      <c r="E255" s="2418" t="s">
        <v>295</v>
      </c>
      <c r="G255" s="2425"/>
      <c r="H255" s="2425"/>
      <c r="K255" s="162"/>
    </row>
    <row r="256" spans="1:16" ht="15.95" customHeight="1" thickBot="1" x14ac:dyDescent="0.3">
      <c r="E256" s="2431"/>
      <c r="G256" s="2425"/>
      <c r="H256" s="2425"/>
      <c r="K256" s="162"/>
    </row>
    <row r="257" spans="1:11" ht="15.95" customHeight="1" thickBot="1" x14ac:dyDescent="0.3">
      <c r="A257" s="172" t="s">
        <v>260</v>
      </c>
      <c r="B257" s="173"/>
      <c r="C257" s="173"/>
      <c r="D257" s="202"/>
      <c r="E257" s="173"/>
      <c r="F257" s="173"/>
      <c r="G257" s="205"/>
      <c r="H257" s="205"/>
      <c r="I257" s="2423"/>
      <c r="J257" s="191">
        <f>J242-D248</f>
        <v>0</v>
      </c>
      <c r="K257" s="162"/>
    </row>
    <row r="258" spans="1:11" ht="15.95" customHeight="1" x14ac:dyDescent="0.25">
      <c r="A258" s="51" t="s">
        <v>163</v>
      </c>
      <c r="B258" s="51"/>
      <c r="C258" s="2429"/>
      <c r="D258" s="2419"/>
      <c r="E258" s="11"/>
      <c r="J258" s="10"/>
      <c r="K258" s="162"/>
    </row>
    <row r="259" spans="1:11" ht="15.95" customHeight="1" x14ac:dyDescent="0.25">
      <c r="E259" s="2431"/>
      <c r="G259" s="2425"/>
      <c r="H259" s="2425"/>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2407" t="s">
        <v>235</v>
      </c>
      <c r="G261" s="2442" t="s">
        <v>232</v>
      </c>
      <c r="H261" s="2442"/>
      <c r="K261" s="162"/>
    </row>
    <row r="262" spans="1:11" ht="15.95" customHeight="1" x14ac:dyDescent="0.25">
      <c r="A262" s="317" t="s">
        <v>112</v>
      </c>
      <c r="B262" s="548"/>
      <c r="C262" s="316"/>
      <c r="D262" s="58">
        <f>D206</f>
        <v>0</v>
      </c>
      <c r="E262" s="2407" t="s">
        <v>235</v>
      </c>
      <c r="G262" s="2442" t="s">
        <v>151</v>
      </c>
      <c r="H262" s="2442"/>
      <c r="K262" s="162"/>
    </row>
    <row r="263" spans="1:11" ht="15.95" customHeight="1" thickBot="1" x14ac:dyDescent="0.3">
      <c r="A263" s="315" t="s">
        <v>113</v>
      </c>
      <c r="B263" s="549"/>
      <c r="C263" s="314"/>
      <c r="D263" s="257">
        <f>D111</f>
        <v>0</v>
      </c>
      <c r="E263" s="2407" t="s">
        <v>235</v>
      </c>
      <c r="G263" s="2442" t="s">
        <v>232</v>
      </c>
      <c r="H263" s="2442"/>
      <c r="K263" s="162"/>
    </row>
    <row r="264" spans="1:11" ht="15.95" customHeight="1" thickBot="1" x14ac:dyDescent="0.3">
      <c r="A264" s="2415" t="s">
        <v>212</v>
      </c>
      <c r="B264" s="2416"/>
      <c r="C264" s="241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431"/>
      <c r="K269" s="162"/>
    </row>
    <row r="270" spans="1:11" ht="15.95" customHeight="1" thickBot="1" x14ac:dyDescent="0.35">
      <c r="A270" s="440" t="s">
        <v>236</v>
      </c>
      <c r="B270" s="551"/>
      <c r="C270" s="312"/>
      <c r="D270" s="445">
        <f>D261+D262+D263-D269</f>
        <v>0</v>
      </c>
      <c r="E270" s="2418" t="s">
        <v>298</v>
      </c>
      <c r="G270" s="2425"/>
      <c r="H270" s="2425"/>
      <c r="K270" s="162"/>
    </row>
    <row r="271" spans="1:11" ht="15.95" customHeight="1" thickBot="1" x14ac:dyDescent="0.3">
      <c r="E271" s="2431"/>
      <c r="G271" s="2425"/>
      <c r="H271" s="2425"/>
      <c r="K271" s="162"/>
    </row>
    <row r="272" spans="1:11" ht="15.95" customHeight="1" thickBot="1" x14ac:dyDescent="0.3">
      <c r="A272" s="322" t="s">
        <v>204</v>
      </c>
      <c r="B272" s="552"/>
      <c r="C272" s="2423"/>
      <c r="D272" s="2423"/>
      <c r="E272" s="2423"/>
      <c r="F272" s="2423"/>
      <c r="G272" s="2423"/>
      <c r="H272" s="2423"/>
      <c r="I272" s="2424"/>
      <c r="J272" s="381">
        <f>D158+D187+D239+D269+D254</f>
        <v>101.28</v>
      </c>
      <c r="K272" s="162"/>
    </row>
    <row r="273" spans="1:22" ht="15.95" customHeight="1" thickBot="1" x14ac:dyDescent="0.3">
      <c r="G273" s="2442"/>
      <c r="H273" s="2442"/>
      <c r="K273" s="162"/>
    </row>
    <row r="274" spans="1:22" ht="16.5" thickBot="1" x14ac:dyDescent="0.3">
      <c r="A274" s="322" t="s">
        <v>205</v>
      </c>
      <c r="B274" s="552"/>
      <c r="C274" s="2423"/>
      <c r="D274" s="2423"/>
      <c r="E274" s="2423"/>
      <c r="F274" s="2423"/>
      <c r="G274" s="2423"/>
      <c r="H274" s="2423"/>
      <c r="I274" s="2424"/>
      <c r="J274" s="383">
        <f>K75+E112-J272</f>
        <v>-101.28</v>
      </c>
      <c r="K274" s="302"/>
      <c r="L274" s="377"/>
      <c r="M274" s="2407" t="s">
        <v>202</v>
      </c>
      <c r="U274" s="382" t="s">
        <v>206</v>
      </c>
      <c r="V274" s="303" t="s">
        <v>83</v>
      </c>
    </row>
    <row r="308" spans="3:5" x14ac:dyDescent="0.25">
      <c r="C308" s="2419"/>
      <c r="D308" s="2419"/>
      <c r="E308" s="2419"/>
    </row>
    <row r="309" spans="3:5" x14ac:dyDescent="0.25">
      <c r="C309" s="2419"/>
      <c r="D309" s="2419"/>
      <c r="E309" s="2419"/>
    </row>
    <row r="310" spans="3:5" x14ac:dyDescent="0.25">
      <c r="C310" s="2419"/>
      <c r="D310" s="2419"/>
      <c r="E310" s="2419"/>
    </row>
    <row r="311" spans="3:5" x14ac:dyDescent="0.25">
      <c r="C311" s="2419"/>
      <c r="D311" s="2419"/>
      <c r="E311" s="2419"/>
    </row>
    <row r="312" spans="3:5" x14ac:dyDescent="0.25">
      <c r="C312" s="2419"/>
      <c r="D312" s="2419"/>
      <c r="E312" s="2419"/>
    </row>
    <row r="313" spans="3:5" x14ac:dyDescent="0.25">
      <c r="C313" s="2419"/>
      <c r="D313" s="2419"/>
      <c r="E313" s="2419"/>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74D8-9448-4555-B6A3-B2390F94BD07}">
  <sheetPr>
    <pageSetUpPr fitToPage="1"/>
  </sheetPr>
  <dimension ref="A1:V313"/>
  <sheetViews>
    <sheetView zoomScaleNormal="100" workbookViewId="0">
      <selection activeCell="G139" sqref="G139:K139"/>
    </sheetView>
  </sheetViews>
  <sheetFormatPr defaultRowHeight="15" x14ac:dyDescent="0.25"/>
  <cols>
    <col min="1" max="5" width="10.7109375" style="2443" customWidth="1"/>
    <col min="6" max="6" width="0.85546875" style="2443" customWidth="1"/>
    <col min="7" max="11" width="10.7109375" style="2443" customWidth="1"/>
    <col min="12" max="12" width="5.7109375" style="2443" customWidth="1"/>
    <col min="13" max="16" width="10.7109375" style="2443" customWidth="1"/>
    <col min="17" max="16384" width="9.140625" style="2443"/>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2447"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452"/>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101.28</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101.28</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451"/>
      <c r="J27" s="191">
        <f>J13+E17-E25</f>
        <v>-101.28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457"/>
      <c r="G32" s="2477"/>
      <c r="H32" s="2477"/>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-101.28</v>
      </c>
      <c r="G34" s="613">
        <f>C34-E34</f>
        <v>1036.28</v>
      </c>
      <c r="H34" s="614">
        <f>E34/C34</f>
        <v>-0.10832085561497326</v>
      </c>
      <c r="I34" s="612" t="s">
        <v>357</v>
      </c>
    </row>
    <row r="35" spans="1:11" x14ac:dyDescent="0.25">
      <c r="A35" s="306" t="s">
        <v>56</v>
      </c>
      <c r="B35" s="514"/>
      <c r="C35" s="79">
        <v>700</v>
      </c>
      <c r="D35" s="398">
        <f>D81</f>
        <v>0</v>
      </c>
      <c r="E35" s="412">
        <f>D194</f>
        <v>0</v>
      </c>
      <c r="G35" s="615">
        <f>C35-E35</f>
        <v>700</v>
      </c>
      <c r="H35" s="614">
        <f>E35/C35</f>
        <v>0</v>
      </c>
      <c r="I35" s="612" t="s">
        <v>355</v>
      </c>
      <c r="J35" s="2477"/>
    </row>
    <row r="36" spans="1:11" ht="15.75" thickBot="1" x14ac:dyDescent="0.3">
      <c r="A36" s="404" t="s">
        <v>57</v>
      </c>
      <c r="B36" s="515"/>
      <c r="C36" s="405">
        <v>250</v>
      </c>
      <c r="D36" s="406">
        <f>D82</f>
        <v>0</v>
      </c>
      <c r="E36" s="413">
        <f>D213</f>
        <v>0</v>
      </c>
      <c r="G36" s="616">
        <f>C36-E36</f>
        <v>250</v>
      </c>
      <c r="H36" s="617">
        <f>E36/C36</f>
        <v>0</v>
      </c>
      <c r="I36" s="612" t="s">
        <v>356</v>
      </c>
      <c r="J36" s="2477"/>
    </row>
    <row r="37" spans="1:11" ht="15.75" thickBot="1" x14ac:dyDescent="0.3">
      <c r="A37" s="407" t="s">
        <v>60</v>
      </c>
      <c r="B37" s="516"/>
      <c r="C37" s="408">
        <f>SUM(C34:C36)</f>
        <v>1885</v>
      </c>
      <c r="D37" s="409">
        <f>SUM(D34:D36)</f>
        <v>0</v>
      </c>
      <c r="E37" s="410">
        <f>SUM(E34:E36)</f>
        <v>-101.28</v>
      </c>
      <c r="G37" s="43">
        <f>C37-E37</f>
        <v>1986.28</v>
      </c>
      <c r="H37" s="11"/>
      <c r="I37" s="612"/>
    </row>
    <row r="38" spans="1:11" ht="5.0999999999999996" customHeight="1" thickBot="1" x14ac:dyDescent="0.35">
      <c r="A38" s="2471"/>
      <c r="B38" s="2471"/>
      <c r="E38" s="2457"/>
      <c r="G38" s="2477"/>
      <c r="H38" s="2477"/>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2477"/>
    </row>
    <row r="41" spans="1:11" x14ac:dyDescent="0.25">
      <c r="A41" s="425" t="s">
        <v>69</v>
      </c>
      <c r="B41" s="519"/>
      <c r="C41" s="430"/>
      <c r="D41" s="417">
        <f>D84</f>
        <v>0</v>
      </c>
      <c r="E41" s="32">
        <f>D240</f>
        <v>0</v>
      </c>
      <c r="F41" s="2477"/>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2455"/>
      <c r="B44" s="2455"/>
      <c r="C44" s="10"/>
      <c r="D44" s="10"/>
      <c r="E44" s="11"/>
      <c r="K44" s="183"/>
    </row>
    <row r="45" spans="1:11" ht="16.5" thickBot="1" x14ac:dyDescent="0.3">
      <c r="A45" s="487" t="s">
        <v>131</v>
      </c>
      <c r="B45" s="522"/>
      <c r="C45" s="488"/>
      <c r="D45" s="2472"/>
      <c r="E45" s="2472"/>
      <c r="F45" s="490"/>
      <c r="G45" s="2473"/>
      <c r="H45" s="2473"/>
      <c r="I45" s="362" t="s">
        <v>200</v>
      </c>
      <c r="J45" s="361" t="s">
        <v>199</v>
      </c>
      <c r="K45" s="183"/>
    </row>
    <row r="46" spans="1:11" ht="15.75" thickBot="1" x14ac:dyDescent="0.3">
      <c r="A46" s="197"/>
      <c r="B46" s="197"/>
      <c r="C46" s="177"/>
      <c r="F46" s="177"/>
      <c r="G46" s="196"/>
      <c r="H46" s="196"/>
      <c r="I46" s="198">
        <f>C37+E43</f>
        <v>1885</v>
      </c>
      <c r="J46" s="199">
        <f>E37+E43</f>
        <v>-101.28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452"/>
      <c r="J49" s="191">
        <f>J257</f>
        <v>0</v>
      </c>
      <c r="K49" s="203"/>
    </row>
    <row r="50" spans="1:14" x14ac:dyDescent="0.25">
      <c r="A50" s="51" t="s">
        <v>162</v>
      </c>
      <c r="B50" s="51"/>
      <c r="C50" s="2444"/>
      <c r="D50" s="2457"/>
      <c r="E50" s="11"/>
    </row>
    <row r="54" spans="1:14" ht="18.75" x14ac:dyDescent="0.3">
      <c r="E54" s="380" t="s">
        <v>144</v>
      </c>
      <c r="I54" s="18"/>
      <c r="J54" s="2519" t="s">
        <v>556</v>
      </c>
      <c r="K54" s="2519"/>
    </row>
    <row r="55" spans="1:14" ht="9.9499999999999993" customHeight="1" x14ac:dyDescent="0.25">
      <c r="A55" s="1013"/>
      <c r="B55" s="1013"/>
      <c r="C55" s="1801" t="s">
        <v>854</v>
      </c>
      <c r="D55" s="2457"/>
      <c r="E55" s="2457"/>
      <c r="J55" s="2457"/>
    </row>
    <row r="56" spans="1:14" ht="19.5" thickBot="1" x14ac:dyDescent="0.35">
      <c r="A56" s="164" t="s">
        <v>59</v>
      </c>
      <c r="B56" s="164"/>
      <c r="C56" s="2589"/>
      <c r="D56" s="2589"/>
      <c r="E56" s="2589"/>
      <c r="F56" s="18"/>
      <c r="G56" s="2320">
        <v>2021</v>
      </c>
      <c r="H56" s="168"/>
      <c r="J56" s="2457"/>
    </row>
    <row r="57" spans="1:14" x14ac:dyDescent="0.25">
      <c r="J57" s="2457"/>
    </row>
    <row r="58" spans="1:14" ht="12" customHeight="1" x14ac:dyDescent="0.25">
      <c r="A58" s="258" t="s">
        <v>64</v>
      </c>
      <c r="B58" s="258"/>
      <c r="C58" s="11"/>
      <c r="D58" s="1802" t="s">
        <v>855</v>
      </c>
      <c r="E58" s="2457"/>
      <c r="J58" s="2457"/>
    </row>
    <row r="59" spans="1:14" ht="8.1" customHeight="1" thickBot="1" x14ac:dyDescent="0.35">
      <c r="A59" s="2471"/>
      <c r="B59" s="2471"/>
      <c r="C59" s="11"/>
      <c r="D59" s="2457"/>
      <c r="E59" s="2457"/>
      <c r="J59" s="2457"/>
    </row>
    <row r="60" spans="1:14" ht="15.75" thickBot="1" x14ac:dyDescent="0.3">
      <c r="A60" s="2445" t="s">
        <v>198</v>
      </c>
      <c r="B60" s="2446"/>
      <c r="C60" s="2451"/>
      <c r="D60" s="359"/>
      <c r="E60" s="358"/>
      <c r="F60" s="2451"/>
      <c r="G60" s="2451"/>
      <c r="H60" s="2451"/>
      <c r="I60" s="2451"/>
      <c r="J60" s="357" t="s">
        <v>203</v>
      </c>
      <c r="K60" s="356"/>
    </row>
    <row r="61" spans="1:14" ht="9.9499999999999993" customHeight="1" thickBot="1" x14ac:dyDescent="0.3">
      <c r="B61" s="1804" t="s">
        <v>856</v>
      </c>
      <c r="H61" s="1804" t="s">
        <v>857</v>
      </c>
      <c r="K61" s="162"/>
    </row>
    <row r="62" spans="1:14" ht="20.100000000000001" customHeight="1" thickBot="1" x14ac:dyDescent="0.3">
      <c r="A62" s="2453" t="s">
        <v>169</v>
      </c>
      <c r="B62" s="2465"/>
      <c r="C62" s="2465"/>
      <c r="D62" s="73" t="s">
        <v>17</v>
      </c>
      <c r="E62" s="207" t="s">
        <v>99</v>
      </c>
      <c r="G62" s="2584" t="s">
        <v>554</v>
      </c>
      <c r="H62" s="2585"/>
      <c r="I62" s="2585"/>
      <c r="J62" s="2586"/>
      <c r="K62" s="162"/>
    </row>
    <row r="63" spans="1:14" ht="15.75" customHeight="1" thickBot="1" x14ac:dyDescent="0.3">
      <c r="A63" s="2486"/>
      <c r="B63" s="2487"/>
      <c r="C63" s="2488"/>
      <c r="D63" s="233"/>
      <c r="E63" s="355"/>
      <c r="G63" s="2453" t="s">
        <v>63</v>
      </c>
      <c r="H63" s="2465"/>
      <c r="I63" s="558" t="s">
        <v>17</v>
      </c>
      <c r="J63" s="271" t="s">
        <v>61</v>
      </c>
      <c r="K63" s="162"/>
      <c r="N63" s="2469"/>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450" t="s">
        <v>196</v>
      </c>
      <c r="B75" s="2451"/>
      <c r="C75" s="2451"/>
      <c r="D75" s="2451"/>
      <c r="E75" s="351"/>
      <c r="F75" s="2451"/>
      <c r="G75" s="2451"/>
      <c r="H75" s="2451"/>
      <c r="I75" s="2451"/>
      <c r="J75" s="2452"/>
      <c r="K75" s="33">
        <f>K60-D73</f>
        <v>0</v>
      </c>
    </row>
    <row r="76" spans="1:11" ht="8.1" customHeight="1" x14ac:dyDescent="0.25">
      <c r="E76" s="2457"/>
      <c r="K76" s="162"/>
    </row>
    <row r="77" spans="1:11" ht="12" customHeight="1" x14ac:dyDescent="0.25">
      <c r="A77" s="258" t="s">
        <v>763</v>
      </c>
      <c r="E77" s="2457"/>
      <c r="K77" s="162"/>
    </row>
    <row r="78" spans="1:11" ht="9.9499999999999993" customHeight="1" thickBot="1" x14ac:dyDescent="0.3">
      <c r="D78" s="1806" t="s">
        <v>858</v>
      </c>
      <c r="E78" s="2457"/>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2457"/>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2457"/>
      <c r="G84" s="2495"/>
      <c r="H84" s="2495"/>
      <c r="I84" s="2495"/>
      <c r="J84" s="2495"/>
      <c r="K84" s="2495"/>
    </row>
    <row r="85" spans="1:11" ht="15" customHeight="1" thickBot="1" x14ac:dyDescent="0.3">
      <c r="A85" s="2567" t="s">
        <v>149</v>
      </c>
      <c r="B85" s="2568"/>
      <c r="C85" s="414">
        <f>D85</f>
        <v>0</v>
      </c>
      <c r="D85" s="416"/>
      <c r="E85" s="59" t="s">
        <v>229</v>
      </c>
      <c r="F85" s="2457"/>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2457"/>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457"/>
      <c r="K89" s="162"/>
    </row>
    <row r="90" spans="1:11" ht="12" customHeight="1" x14ac:dyDescent="0.25">
      <c r="A90" s="258" t="s">
        <v>65</v>
      </c>
      <c r="B90" s="258"/>
      <c r="C90" s="160"/>
      <c r="D90" s="1808" t="s">
        <v>860</v>
      </c>
      <c r="E90" s="2457"/>
      <c r="K90" s="162"/>
    </row>
    <row r="91" spans="1:11" ht="5.0999999999999996" customHeight="1" thickBot="1" x14ac:dyDescent="0.35">
      <c r="A91" s="2471"/>
      <c r="B91" s="2471"/>
      <c r="C91" s="24"/>
      <c r="D91" s="2457"/>
      <c r="E91" s="2457"/>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465"/>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457"/>
      <c r="G117" s="161"/>
      <c r="H117" s="161"/>
      <c r="K117" s="162"/>
    </row>
    <row r="118" spans="1:21" ht="15.75" thickBot="1" x14ac:dyDescent="0.3">
      <c r="C118" s="11"/>
      <c r="D118" s="11"/>
      <c r="E118" s="2457"/>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2457"/>
      <c r="I120" s="86"/>
      <c r="K120" s="162"/>
    </row>
    <row r="121" spans="1:21" ht="15" customHeight="1" x14ac:dyDescent="0.25">
      <c r="A121" s="258" t="s">
        <v>265</v>
      </c>
      <c r="B121" s="258"/>
      <c r="D121" s="10"/>
      <c r="E121" s="2457"/>
      <c r="I121" s="86"/>
      <c r="K121" s="162"/>
    </row>
    <row r="122" spans="1:21" ht="15" customHeight="1" x14ac:dyDescent="0.25">
      <c r="A122" s="258"/>
      <c r="B122" s="258"/>
      <c r="D122" s="10"/>
      <c r="E122" s="2457"/>
      <c r="I122" s="86"/>
      <c r="K122" s="162"/>
    </row>
    <row r="123" spans="1:21" ht="15" customHeight="1" x14ac:dyDescent="0.25">
      <c r="A123" s="448" t="s">
        <v>650</v>
      </c>
      <c r="B123" s="448"/>
      <c r="D123" s="10"/>
      <c r="E123" s="2457"/>
      <c r="I123" s="86"/>
      <c r="K123" s="162"/>
    </row>
    <row r="124" spans="1:21" ht="9.9499999999999993" customHeight="1" thickBot="1" x14ac:dyDescent="0.3">
      <c r="D124" s="1809" t="s">
        <v>863</v>
      </c>
      <c r="K124" s="162"/>
    </row>
    <row r="125" spans="1:21" ht="15" customHeight="1" thickBot="1" x14ac:dyDescent="0.3">
      <c r="A125" s="2506" t="s">
        <v>19</v>
      </c>
      <c r="B125" s="2508"/>
      <c r="C125" s="2454"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1072</v>
      </c>
      <c r="C138" s="80" t="s">
        <v>1119</v>
      </c>
      <c r="D138" s="227">
        <v>15.89</v>
      </c>
      <c r="E138" s="229"/>
      <c r="G138" s="2531" t="s">
        <v>1118</v>
      </c>
      <c r="H138" s="2531"/>
      <c r="I138" s="2531"/>
      <c r="J138" s="2531"/>
      <c r="K138" s="2531"/>
    </row>
    <row r="139" spans="1:11" ht="15" customHeight="1" x14ac:dyDescent="0.25">
      <c r="A139" s="1002"/>
      <c r="B139" s="80" t="s">
        <v>224</v>
      </c>
      <c r="C139" s="102" t="s">
        <v>373</v>
      </c>
      <c r="D139" s="227">
        <v>40</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470"/>
      <c r="B148" s="2456" t="s">
        <v>1</v>
      </c>
      <c r="C148" s="1003" t="s">
        <v>541</v>
      </c>
      <c r="D148" s="1005"/>
      <c r="E148" s="231"/>
      <c r="G148" s="2526"/>
      <c r="H148" s="2526"/>
      <c r="I148" s="2526"/>
      <c r="J148" s="2526"/>
      <c r="K148" s="2526"/>
    </row>
    <row r="149" spans="1:14" ht="15" customHeight="1" x14ac:dyDescent="0.25">
      <c r="A149" s="2532" t="s">
        <v>119</v>
      </c>
      <c r="B149" s="2533"/>
      <c r="C149" s="2468"/>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463" t="s">
        <v>120</v>
      </c>
      <c r="B158" s="2464"/>
      <c r="C158" s="2459"/>
      <c r="D158" s="33">
        <f>SUM(D126:D157)</f>
        <v>101.28</v>
      </c>
      <c r="E158" s="2460"/>
      <c r="G158" s="2193" t="s">
        <v>281</v>
      </c>
      <c r="H158" s="593" t="s">
        <v>277</v>
      </c>
      <c r="I158" s="593" t="s">
        <v>278</v>
      </c>
      <c r="K158" s="162"/>
      <c r="L158" s="10"/>
    </row>
    <row r="159" spans="1:14" ht="15" customHeight="1" thickBot="1" x14ac:dyDescent="0.3">
      <c r="G159" s="2448"/>
      <c r="H159" s="606">
        <v>0</v>
      </c>
      <c r="I159" s="592">
        <f>D158-H159</f>
        <v>101.28</v>
      </c>
      <c r="K159" s="162"/>
      <c r="M159" s="33">
        <f>(K119-H159)</f>
        <v>0</v>
      </c>
      <c r="N159" s="325" t="s">
        <v>276</v>
      </c>
    </row>
    <row r="160" spans="1:14" ht="15" customHeight="1" thickBot="1" x14ac:dyDescent="0.3">
      <c r="A160" s="2466" t="s">
        <v>246</v>
      </c>
      <c r="B160" s="2466"/>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2449" t="s">
        <v>242</v>
      </c>
      <c r="H162" s="2449"/>
      <c r="J162" s="10"/>
      <c r="K162" s="162"/>
    </row>
    <row r="163" spans="1:16" ht="15" customHeight="1" thickBot="1" x14ac:dyDescent="0.3">
      <c r="A163" s="2443" t="s">
        <v>279</v>
      </c>
      <c r="D163" s="33">
        <f>D162-I159</f>
        <v>-101.28</v>
      </c>
      <c r="E163" s="33">
        <f>C162-D163</f>
        <v>1036.28</v>
      </c>
      <c r="G163" s="2448" t="s">
        <v>287</v>
      </c>
      <c r="K163" s="162"/>
      <c r="M163" s="2449" t="s">
        <v>741</v>
      </c>
    </row>
    <row r="164" spans="1:16" ht="15" customHeight="1" thickBot="1" x14ac:dyDescent="0.3">
      <c r="A164" s="596" t="s">
        <v>280</v>
      </c>
      <c r="B164" s="2476"/>
      <c r="C164" s="484"/>
      <c r="D164" s="431">
        <f>N164</f>
        <v>0</v>
      </c>
      <c r="E164" s="483" t="s">
        <v>239</v>
      </c>
      <c r="G164" s="2467" t="s">
        <v>738</v>
      </c>
      <c r="H164" s="2509" t="s">
        <v>282</v>
      </c>
      <c r="I164" s="2509"/>
      <c r="J164" s="2448"/>
      <c r="M164" s="2467" t="s">
        <v>738</v>
      </c>
      <c r="N164" s="607">
        <v>0</v>
      </c>
    </row>
    <row r="165" spans="1:16" ht="15" customHeight="1" thickBot="1" x14ac:dyDescent="0.3">
      <c r="A165" s="461" t="s">
        <v>247</v>
      </c>
      <c r="B165" s="461"/>
      <c r="C165" s="460">
        <f>C162</f>
        <v>935</v>
      </c>
      <c r="D165" s="456">
        <f>D163+D164</f>
        <v>-101.28</v>
      </c>
      <c r="E165" s="457">
        <f>+C162-D165</f>
        <v>1036.28</v>
      </c>
      <c r="G165" s="2448" t="s">
        <v>704</v>
      </c>
      <c r="H165" s="2448"/>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451"/>
      <c r="F170" s="2451"/>
      <c r="G170" s="2451"/>
      <c r="H170" s="2451"/>
      <c r="I170" s="2451"/>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474"/>
      <c r="C176" s="2451"/>
      <c r="D176" s="2451"/>
      <c r="E176" s="2451"/>
      <c r="F176" s="2451"/>
      <c r="G176" s="2451"/>
      <c r="H176" s="2451"/>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466" t="s">
        <v>651</v>
      </c>
      <c r="D179" s="1806" t="s">
        <v>864</v>
      </c>
      <c r="J179" s="10"/>
      <c r="K179" s="162"/>
    </row>
    <row r="180" spans="1:16" ht="15" customHeight="1" thickBot="1" x14ac:dyDescent="0.3">
      <c r="A180" s="2458" t="s">
        <v>88</v>
      </c>
      <c r="B180" s="2459"/>
      <c r="C180" s="70" t="s">
        <v>80</v>
      </c>
      <c r="D180" s="92" t="s">
        <v>71</v>
      </c>
      <c r="E180" s="71" t="s">
        <v>81</v>
      </c>
      <c r="K180" s="162"/>
    </row>
    <row r="181" spans="1:16" ht="15" customHeight="1" x14ac:dyDescent="0.25">
      <c r="A181" s="2520"/>
      <c r="B181" s="2521"/>
      <c r="C181" s="1538"/>
      <c r="D181" s="233"/>
      <c r="E181" s="231"/>
      <c r="G181" s="2477" t="s">
        <v>124</v>
      </c>
      <c r="H181" s="2477"/>
      <c r="K181" s="162"/>
    </row>
    <row r="182" spans="1:16" ht="15" customHeight="1" x14ac:dyDescent="0.25">
      <c r="A182" s="2522"/>
      <c r="B182" s="2523"/>
      <c r="C182" s="1538"/>
      <c r="D182" s="233"/>
      <c r="E182" s="231"/>
      <c r="G182" s="2477"/>
      <c r="H182" s="2477"/>
      <c r="K182" s="162"/>
    </row>
    <row r="183" spans="1:16" ht="15" customHeight="1" x14ac:dyDescent="0.25">
      <c r="A183" s="2522"/>
      <c r="B183" s="2523"/>
      <c r="C183" s="1538"/>
      <c r="D183" s="233"/>
      <c r="E183" s="231"/>
      <c r="G183" s="2477"/>
      <c r="H183" s="2477"/>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458" t="s">
        <v>89</v>
      </c>
      <c r="B187" s="2459"/>
      <c r="C187" s="2459"/>
      <c r="D187" s="33">
        <f>SUM(D181:D186)</f>
        <v>0</v>
      </c>
      <c r="E187" s="2460"/>
      <c r="G187" s="2193" t="s">
        <v>281</v>
      </c>
      <c r="H187" s="593" t="s">
        <v>277</v>
      </c>
      <c r="I187" s="593" t="s">
        <v>278</v>
      </c>
      <c r="K187" s="162"/>
      <c r="L187" s="10"/>
    </row>
    <row r="188" spans="1:16" ht="15" customHeight="1" thickBot="1" x14ac:dyDescent="0.3">
      <c r="G188" s="2448"/>
      <c r="H188" s="606">
        <v>0</v>
      </c>
      <c r="I188" s="592">
        <f>D187-H188</f>
        <v>0</v>
      </c>
      <c r="K188" s="162"/>
      <c r="M188" s="33">
        <f>(J176-H188)</f>
        <v>0</v>
      </c>
      <c r="N188" s="325" t="s">
        <v>276</v>
      </c>
    </row>
    <row r="189" spans="1:16" ht="15" customHeight="1" thickBot="1" x14ac:dyDescent="0.3">
      <c r="A189" s="2466" t="s">
        <v>285</v>
      </c>
      <c r="B189" s="2466"/>
      <c r="J189" s="10"/>
      <c r="K189" s="162"/>
    </row>
    <row r="190" spans="1:16" ht="15" customHeight="1" thickBot="1" x14ac:dyDescent="0.3">
      <c r="A190" s="462" t="s">
        <v>123</v>
      </c>
      <c r="B190" s="462"/>
      <c r="C190" s="463" t="s">
        <v>245</v>
      </c>
      <c r="D190" s="463" t="s">
        <v>47</v>
      </c>
      <c r="E190" s="463" t="s">
        <v>243</v>
      </c>
      <c r="H190" s="51"/>
      <c r="I190" s="10"/>
      <c r="J190" s="2448"/>
      <c r="K190" s="162"/>
      <c r="P190" s="2467" t="s">
        <v>83</v>
      </c>
    </row>
    <row r="191" spans="1:16" ht="15" customHeight="1" thickBot="1" x14ac:dyDescent="0.3">
      <c r="A191" s="464" t="s">
        <v>248</v>
      </c>
      <c r="B191" s="539"/>
      <c r="C191" s="465">
        <f>C81</f>
        <v>700</v>
      </c>
      <c r="D191" s="469">
        <f>D81</f>
        <v>0</v>
      </c>
      <c r="E191" s="308">
        <f>C191-D191</f>
        <v>700</v>
      </c>
      <c r="G191" s="2449" t="s">
        <v>257</v>
      </c>
      <c r="H191" s="2449"/>
      <c r="J191" s="10"/>
      <c r="K191" s="162"/>
    </row>
    <row r="192" spans="1:16" ht="15" customHeight="1" thickBot="1" x14ac:dyDescent="0.3">
      <c r="A192" s="586" t="s">
        <v>274</v>
      </c>
      <c r="B192" s="587"/>
      <c r="C192" s="588"/>
      <c r="D192" s="33">
        <f>D191-I188</f>
        <v>0</v>
      </c>
      <c r="E192" s="33">
        <f>E191+I188</f>
        <v>700</v>
      </c>
      <c r="G192" s="2448" t="s">
        <v>287</v>
      </c>
      <c r="M192" s="2449" t="s">
        <v>737</v>
      </c>
    </row>
    <row r="193" spans="1:14" ht="15" customHeight="1" thickBot="1" x14ac:dyDescent="0.3">
      <c r="A193" s="596" t="s">
        <v>280</v>
      </c>
      <c r="B193" s="2475"/>
      <c r="C193" s="589"/>
      <c r="D193" s="431">
        <f>N193</f>
        <v>0</v>
      </c>
      <c r="E193" s="450" t="s">
        <v>256</v>
      </c>
      <c r="G193" s="2467" t="s">
        <v>738</v>
      </c>
      <c r="H193" s="2509" t="s">
        <v>282</v>
      </c>
      <c r="I193" s="2509"/>
      <c r="J193" s="2448"/>
      <c r="K193" s="162"/>
      <c r="L193" s="10"/>
      <c r="M193" s="2467" t="s">
        <v>736</v>
      </c>
      <c r="N193" s="607">
        <v>0</v>
      </c>
    </row>
    <row r="194" spans="1:14" ht="15" customHeight="1" thickBot="1" x14ac:dyDescent="0.3">
      <c r="A194" s="467" t="s">
        <v>231</v>
      </c>
      <c r="B194" s="467"/>
      <c r="C194" s="466">
        <f>C191</f>
        <v>700</v>
      </c>
      <c r="D194" s="466">
        <f>D192+D193</f>
        <v>0</v>
      </c>
      <c r="E194" s="466">
        <f>C194-D194</f>
        <v>700</v>
      </c>
      <c r="G194" s="2448" t="s">
        <v>703</v>
      </c>
      <c r="H194" s="2449"/>
      <c r="J194" s="2448"/>
    </row>
    <row r="195" spans="1:14" ht="15" customHeight="1" x14ac:dyDescent="0.25"/>
    <row r="196" spans="1:14" ht="15" customHeight="1" thickBot="1" x14ac:dyDescent="0.3">
      <c r="G196" s="2449"/>
      <c r="H196" s="2449"/>
      <c r="J196" s="10"/>
      <c r="K196" s="162"/>
    </row>
    <row r="197" spans="1:14" ht="15" customHeight="1" thickBot="1" x14ac:dyDescent="0.3">
      <c r="A197" s="324" t="s">
        <v>92</v>
      </c>
      <c r="B197" s="329"/>
      <c r="C197" s="2451"/>
      <c r="D197" s="2451"/>
      <c r="E197" s="2451"/>
      <c r="F197" s="2451"/>
      <c r="G197" s="2451"/>
      <c r="H197" s="2451"/>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449"/>
      <c r="C201" s="2449"/>
      <c r="D201" s="1805" t="s">
        <v>864</v>
      </c>
      <c r="K201" s="162"/>
    </row>
    <row r="202" spans="1:14" ht="15" customHeight="1" thickBot="1" x14ac:dyDescent="0.3">
      <c r="A202" s="136" t="s">
        <v>111</v>
      </c>
      <c r="B202" s="540"/>
      <c r="C202" s="2459"/>
      <c r="D202" s="147" t="s">
        <v>17</v>
      </c>
      <c r="K202" s="162"/>
    </row>
    <row r="203" spans="1:14" ht="15" customHeight="1" x14ac:dyDescent="0.25">
      <c r="A203" s="2510" t="s">
        <v>0</v>
      </c>
      <c r="B203" s="2511"/>
      <c r="C203" s="2512"/>
      <c r="D203" s="396"/>
      <c r="G203" s="2477" t="s">
        <v>125</v>
      </c>
      <c r="H203" s="2477"/>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449"/>
      <c r="H205" s="2449"/>
      <c r="J205" s="10"/>
      <c r="N205" s="162"/>
    </row>
    <row r="206" spans="1:14" ht="15" customHeight="1" thickBot="1" x14ac:dyDescent="0.3">
      <c r="A206" s="2463" t="s">
        <v>121</v>
      </c>
      <c r="B206" s="2464"/>
      <c r="C206" s="2459"/>
      <c r="D206" s="33">
        <f>SUM(D203:D205)</f>
        <v>0</v>
      </c>
      <c r="E206" s="2448" t="s">
        <v>293</v>
      </c>
    </row>
    <row r="207" spans="1:14" ht="15" customHeight="1" x14ac:dyDescent="0.25">
      <c r="K207" s="162"/>
    </row>
    <row r="208" spans="1:14" ht="15" customHeight="1" thickBot="1" x14ac:dyDescent="0.3">
      <c r="A208" s="2466" t="s">
        <v>289</v>
      </c>
      <c r="B208" s="2466"/>
      <c r="K208" s="162"/>
    </row>
    <row r="209" spans="1:16" ht="15" customHeight="1" thickBot="1" x14ac:dyDescent="0.3">
      <c r="A209" s="1132" t="s">
        <v>114</v>
      </c>
      <c r="B209" s="1132"/>
      <c r="C209" s="472" t="s">
        <v>245</v>
      </c>
      <c r="D209" s="472" t="s">
        <v>47</v>
      </c>
      <c r="E209" s="472" t="s">
        <v>243</v>
      </c>
      <c r="K209" s="162"/>
      <c r="P209" s="2467" t="s">
        <v>83</v>
      </c>
    </row>
    <row r="210" spans="1:16" ht="15" customHeight="1" thickBot="1" x14ac:dyDescent="0.3">
      <c r="A210" s="1132" t="s">
        <v>248</v>
      </c>
      <c r="B210" s="1132"/>
      <c r="C210" s="432">
        <f>C82</f>
        <v>250</v>
      </c>
      <c r="D210" s="432">
        <f>D82</f>
        <v>0</v>
      </c>
      <c r="E210" s="432">
        <f>C210-D210</f>
        <v>250</v>
      </c>
      <c r="G210" s="2449" t="s">
        <v>257</v>
      </c>
      <c r="H210" s="2449"/>
      <c r="K210" s="162"/>
    </row>
    <row r="211" spans="1:16" ht="15" customHeight="1" thickBot="1" x14ac:dyDescent="0.3">
      <c r="A211" s="486" t="s">
        <v>273</v>
      </c>
      <c r="B211" s="544"/>
      <c r="C211" s="479"/>
      <c r="D211" s="432">
        <f>D210-D206</f>
        <v>0</v>
      </c>
      <c r="E211" s="432">
        <f>E210+D206</f>
        <v>250</v>
      </c>
      <c r="G211" s="2448" t="s">
        <v>290</v>
      </c>
      <c r="M211" s="2449" t="s">
        <v>739</v>
      </c>
    </row>
    <row r="212" spans="1:16" ht="15" customHeight="1" thickBot="1" x14ac:dyDescent="0.3">
      <c r="A212" s="596" t="s">
        <v>280</v>
      </c>
      <c r="B212" s="2476"/>
      <c r="C212" s="2452"/>
      <c r="D212" s="431">
        <f>N212</f>
        <v>0</v>
      </c>
      <c r="E212" s="450" t="s">
        <v>256</v>
      </c>
      <c r="G212" s="2467" t="s">
        <v>738</v>
      </c>
      <c r="H212" s="2509" t="s">
        <v>282</v>
      </c>
      <c r="I212" s="2509"/>
      <c r="J212" s="2448"/>
      <c r="K212" s="162"/>
      <c r="M212" s="2443" t="s">
        <v>738</v>
      </c>
      <c r="N212" s="607"/>
    </row>
    <row r="213" spans="1:16" ht="15" customHeight="1" thickBot="1" x14ac:dyDescent="0.3">
      <c r="A213" s="473" t="s">
        <v>250</v>
      </c>
      <c r="B213" s="545"/>
      <c r="C213" s="432">
        <f>C210</f>
        <v>250</v>
      </c>
      <c r="D213" s="432">
        <f>D211+D212</f>
        <v>0</v>
      </c>
      <c r="E213" s="432">
        <f>C213-D213</f>
        <v>250</v>
      </c>
      <c r="G213" s="2449" t="s">
        <v>292</v>
      </c>
      <c r="H213" s="2449"/>
    </row>
    <row r="214" spans="1:16" ht="15" customHeight="1" x14ac:dyDescent="0.25"/>
    <row r="215" spans="1:16" ht="15" customHeight="1" thickBot="1" x14ac:dyDescent="0.3">
      <c r="G215" s="2449"/>
      <c r="H215" s="2449"/>
      <c r="J215" s="10"/>
      <c r="K215" s="162"/>
    </row>
    <row r="216" spans="1:16" ht="15" customHeight="1" thickBot="1" x14ac:dyDescent="0.3">
      <c r="A216" s="324" t="s">
        <v>251</v>
      </c>
      <c r="B216" s="329"/>
      <c r="C216" s="2451"/>
      <c r="D216" s="2451"/>
      <c r="E216" s="2451"/>
      <c r="F216" s="2451"/>
      <c r="G216" s="2451"/>
      <c r="H216" s="2451"/>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451"/>
      <c r="D222" s="2451"/>
      <c r="E222" s="2451"/>
      <c r="F222" s="2451"/>
      <c r="G222" s="2451"/>
      <c r="H222" s="2451"/>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466" t="s">
        <v>264</v>
      </c>
      <c r="B226" s="2466"/>
      <c r="D226" s="10"/>
    </row>
    <row r="227" spans="1:14" ht="15" customHeight="1" thickBot="1" x14ac:dyDescent="0.3">
      <c r="A227" s="2461" t="s">
        <v>234</v>
      </c>
      <c r="B227" s="2462"/>
      <c r="C227" s="2462"/>
      <c r="D227" s="437">
        <f>D84</f>
        <v>0</v>
      </c>
      <c r="E227" s="2449" t="s">
        <v>254</v>
      </c>
    </row>
    <row r="228" spans="1:14" ht="15" customHeight="1" thickBot="1" x14ac:dyDescent="0.3">
      <c r="A228" s="2458" t="s">
        <v>142</v>
      </c>
      <c r="B228" s="2459"/>
      <c r="C228" s="2459"/>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448" t="s">
        <v>740</v>
      </c>
      <c r="J233" s="10"/>
      <c r="M233" s="33">
        <f>J222-D233</f>
        <v>0</v>
      </c>
      <c r="N233" s="2443" t="s">
        <v>276</v>
      </c>
    </row>
    <row r="234" spans="1:14" ht="15" customHeight="1" thickBot="1" x14ac:dyDescent="0.3">
      <c r="A234" s="2506" t="s">
        <v>93</v>
      </c>
      <c r="B234" s="2507"/>
      <c r="C234" s="2508"/>
      <c r="D234" s="73"/>
      <c r="E234" s="73" t="s">
        <v>81</v>
      </c>
      <c r="G234" s="1803" t="s">
        <v>867</v>
      </c>
      <c r="H234" s="2449"/>
      <c r="I234" s="10"/>
      <c r="J234" s="10"/>
    </row>
    <row r="235" spans="1:14" ht="15" customHeight="1" x14ac:dyDescent="0.25">
      <c r="A235" s="2486"/>
      <c r="B235" s="2487"/>
      <c r="C235" s="2488"/>
      <c r="D235" s="233"/>
      <c r="E235" s="433"/>
      <c r="G235" s="2449"/>
      <c r="H235" s="2449"/>
      <c r="I235" s="10"/>
      <c r="J235" s="10"/>
    </row>
    <row r="236" spans="1:14" ht="15" customHeight="1" x14ac:dyDescent="0.25">
      <c r="A236" s="2489"/>
      <c r="B236" s="2490"/>
      <c r="C236" s="2491"/>
      <c r="D236" s="233"/>
      <c r="E236" s="433"/>
      <c r="G236" s="2449"/>
      <c r="H236" s="2449"/>
      <c r="I236" s="10"/>
      <c r="J236" s="10"/>
    </row>
    <row r="237" spans="1:14" ht="15" customHeight="1" x14ac:dyDescent="0.25">
      <c r="A237" s="2489"/>
      <c r="B237" s="2490"/>
      <c r="C237" s="2491"/>
      <c r="D237" s="211"/>
      <c r="E237" s="434"/>
      <c r="G237" s="2449"/>
      <c r="H237" s="2449"/>
      <c r="I237" s="10"/>
      <c r="J237" s="10"/>
    </row>
    <row r="238" spans="1:14" ht="15" customHeight="1" thickBot="1" x14ac:dyDescent="0.3">
      <c r="A238" s="2492"/>
      <c r="B238" s="2493"/>
      <c r="C238" s="2494"/>
      <c r="D238" s="235"/>
      <c r="E238" s="435"/>
      <c r="G238" s="2449"/>
      <c r="H238" s="2449"/>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2449" t="s">
        <v>294</v>
      </c>
      <c r="I240" s="10"/>
      <c r="J240" s="10"/>
    </row>
    <row r="241" spans="1:16" ht="15" customHeight="1" thickBot="1" x14ac:dyDescent="0.3"/>
    <row r="242" spans="1:16" ht="15.95" customHeight="1" thickBot="1" x14ac:dyDescent="0.35">
      <c r="A242" s="2450" t="s">
        <v>560</v>
      </c>
      <c r="B242" s="2451"/>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448" t="s">
        <v>266</v>
      </c>
      <c r="G247" s="2449"/>
      <c r="H247" s="2449"/>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453" t="s">
        <v>95</v>
      </c>
      <c r="B249" s="2465"/>
      <c r="C249" s="2454"/>
      <c r="D249" s="73" t="s">
        <v>71</v>
      </c>
      <c r="E249" s="73" t="s">
        <v>81</v>
      </c>
      <c r="G249" s="1803" t="s">
        <v>868</v>
      </c>
      <c r="P249" s="2467"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458" t="s">
        <v>96</v>
      </c>
      <c r="B254" s="2459"/>
      <c r="C254" s="2459"/>
      <c r="D254" s="33">
        <f>SUM(D250:D253)</f>
        <v>0</v>
      </c>
      <c r="K254" s="162"/>
    </row>
    <row r="255" spans="1:16" ht="15.95" customHeight="1" thickBot="1" x14ac:dyDescent="0.35">
      <c r="A255" s="446" t="s">
        <v>130</v>
      </c>
      <c r="B255" s="547"/>
      <c r="C255" s="307"/>
      <c r="D255" s="447">
        <f>D247+D248-D254</f>
        <v>0</v>
      </c>
      <c r="E255" s="2449" t="s">
        <v>295</v>
      </c>
      <c r="G255" s="2448"/>
      <c r="H255" s="2448"/>
      <c r="K255" s="162"/>
    </row>
    <row r="256" spans="1:16" ht="15.95" customHeight="1" thickBot="1" x14ac:dyDescent="0.3">
      <c r="E256" s="2467"/>
      <c r="G256" s="2448"/>
      <c r="H256" s="2448"/>
      <c r="K256" s="162"/>
    </row>
    <row r="257" spans="1:11" ht="15.95" customHeight="1" thickBot="1" x14ac:dyDescent="0.3">
      <c r="A257" s="172" t="s">
        <v>260</v>
      </c>
      <c r="B257" s="173"/>
      <c r="C257" s="173"/>
      <c r="D257" s="202"/>
      <c r="E257" s="173"/>
      <c r="F257" s="173"/>
      <c r="G257" s="205"/>
      <c r="H257" s="205"/>
      <c r="I257" s="2451"/>
      <c r="J257" s="191">
        <f>J242-D248</f>
        <v>0</v>
      </c>
      <c r="K257" s="162"/>
    </row>
    <row r="258" spans="1:11" ht="15.95" customHeight="1" x14ac:dyDescent="0.25">
      <c r="A258" s="51" t="s">
        <v>163</v>
      </c>
      <c r="B258" s="51"/>
      <c r="C258" s="2444"/>
      <c r="D258" s="2457"/>
      <c r="E258" s="11"/>
      <c r="J258" s="10"/>
      <c r="K258" s="162"/>
    </row>
    <row r="259" spans="1:11" ht="15.95" customHeight="1" x14ac:dyDescent="0.25">
      <c r="E259" s="2467"/>
      <c r="G259" s="2448"/>
      <c r="H259" s="2448"/>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2443" t="s">
        <v>235</v>
      </c>
      <c r="G261" s="2477" t="s">
        <v>232</v>
      </c>
      <c r="H261" s="2477"/>
      <c r="K261" s="162"/>
    </row>
    <row r="262" spans="1:11" ht="15.95" customHeight="1" x14ac:dyDescent="0.25">
      <c r="A262" s="317" t="s">
        <v>112</v>
      </c>
      <c r="B262" s="548"/>
      <c r="C262" s="316"/>
      <c r="D262" s="58">
        <f>D206</f>
        <v>0</v>
      </c>
      <c r="E262" s="2443" t="s">
        <v>235</v>
      </c>
      <c r="G262" s="2477" t="s">
        <v>151</v>
      </c>
      <c r="H262" s="2477"/>
      <c r="K262" s="162"/>
    </row>
    <row r="263" spans="1:11" ht="15.95" customHeight="1" thickBot="1" x14ac:dyDescent="0.3">
      <c r="A263" s="315" t="s">
        <v>113</v>
      </c>
      <c r="B263" s="549"/>
      <c r="C263" s="314"/>
      <c r="D263" s="257">
        <f>D111</f>
        <v>0</v>
      </c>
      <c r="E263" s="2443" t="s">
        <v>235</v>
      </c>
      <c r="G263" s="2477" t="s">
        <v>232</v>
      </c>
      <c r="H263" s="2477"/>
      <c r="K263" s="162"/>
    </row>
    <row r="264" spans="1:11" ht="15.95" customHeight="1" thickBot="1" x14ac:dyDescent="0.3">
      <c r="A264" s="2453" t="s">
        <v>212</v>
      </c>
      <c r="B264" s="2465"/>
      <c r="C264" s="2454"/>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467"/>
      <c r="K269" s="162"/>
    </row>
    <row r="270" spans="1:11" ht="15.95" customHeight="1" thickBot="1" x14ac:dyDescent="0.35">
      <c r="A270" s="440" t="s">
        <v>236</v>
      </c>
      <c r="B270" s="551"/>
      <c r="C270" s="312"/>
      <c r="D270" s="445">
        <f>D261+D262+D263-D269</f>
        <v>0</v>
      </c>
      <c r="E270" s="2449" t="s">
        <v>298</v>
      </c>
      <c r="G270" s="2448"/>
      <c r="H270" s="2448"/>
      <c r="K270" s="162"/>
    </row>
    <row r="271" spans="1:11" ht="15.95" customHeight="1" thickBot="1" x14ac:dyDescent="0.3">
      <c r="E271" s="2467"/>
      <c r="G271" s="2448"/>
      <c r="H271" s="2448"/>
      <c r="K271" s="162"/>
    </row>
    <row r="272" spans="1:11" ht="15.95" customHeight="1" thickBot="1" x14ac:dyDescent="0.3">
      <c r="A272" s="322" t="s">
        <v>204</v>
      </c>
      <c r="B272" s="552"/>
      <c r="C272" s="2451"/>
      <c r="D272" s="2451"/>
      <c r="E272" s="2451"/>
      <c r="F272" s="2451"/>
      <c r="G272" s="2451"/>
      <c r="H272" s="2451"/>
      <c r="I272" s="2452"/>
      <c r="J272" s="381">
        <f>D158+D187+D239+D269+D254</f>
        <v>101.28</v>
      </c>
      <c r="K272" s="162"/>
    </row>
    <row r="273" spans="1:22" ht="15.95" customHeight="1" thickBot="1" x14ac:dyDescent="0.3">
      <c r="G273" s="2477"/>
      <c r="H273" s="2477"/>
      <c r="K273" s="162"/>
    </row>
    <row r="274" spans="1:22" ht="16.5" thickBot="1" x14ac:dyDescent="0.3">
      <c r="A274" s="322" t="s">
        <v>205</v>
      </c>
      <c r="B274" s="552"/>
      <c r="C274" s="2451"/>
      <c r="D274" s="2451"/>
      <c r="E274" s="2451"/>
      <c r="F274" s="2451"/>
      <c r="G274" s="2451"/>
      <c r="H274" s="2451"/>
      <c r="I274" s="2452"/>
      <c r="J274" s="383">
        <f>K75+E112-J272</f>
        <v>-101.28</v>
      </c>
      <c r="K274" s="302"/>
      <c r="L274" s="377"/>
      <c r="M274" s="2443" t="s">
        <v>202</v>
      </c>
      <c r="U274" s="382" t="s">
        <v>206</v>
      </c>
      <c r="V274" s="303" t="s">
        <v>83</v>
      </c>
    </row>
    <row r="308" spans="3:5" x14ac:dyDescent="0.25">
      <c r="C308" s="2457"/>
      <c r="D308" s="2457"/>
      <c r="E308" s="2457"/>
    </row>
    <row r="309" spans="3:5" x14ac:dyDescent="0.25">
      <c r="C309" s="2457"/>
      <c r="D309" s="2457"/>
      <c r="E309" s="2457"/>
    </row>
    <row r="310" spans="3:5" x14ac:dyDescent="0.25">
      <c r="C310" s="2457"/>
      <c r="D310" s="2457"/>
      <c r="E310" s="2457"/>
    </row>
    <row r="311" spans="3:5" x14ac:dyDescent="0.25">
      <c r="C311" s="2457"/>
      <c r="D311" s="2457"/>
      <c r="E311" s="2457"/>
    </row>
    <row r="312" spans="3:5" x14ac:dyDescent="0.25">
      <c r="C312" s="2457"/>
      <c r="D312" s="2457"/>
      <c r="E312" s="2457"/>
    </row>
    <row r="313" spans="3:5" x14ac:dyDescent="0.25">
      <c r="C313" s="2457"/>
      <c r="D313" s="2457"/>
      <c r="E313" s="2457"/>
    </row>
  </sheetData>
  <sheetProtection sheet="1" objects="1" scenarios="1"/>
  <mergeCells count="164">
    <mergeCell ref="A265:C265"/>
    <mergeCell ref="A266:C266"/>
    <mergeCell ref="A267:C267"/>
    <mergeCell ref="A268:C268"/>
    <mergeCell ref="A243:L243"/>
    <mergeCell ref="A244:K244"/>
    <mergeCell ref="A250:C250"/>
    <mergeCell ref="A251:C251"/>
    <mergeCell ref="A252:C252"/>
    <mergeCell ref="A253:C253"/>
    <mergeCell ref="A235:C235"/>
    <mergeCell ref="A236:C236"/>
    <mergeCell ref="A237:C237"/>
    <mergeCell ref="A238:C238"/>
    <mergeCell ref="A239:C239"/>
    <mergeCell ref="A240:C240"/>
    <mergeCell ref="A229:C229"/>
    <mergeCell ref="A230:C230"/>
    <mergeCell ref="A231:C231"/>
    <mergeCell ref="A232:C232"/>
    <mergeCell ref="A233:C233"/>
    <mergeCell ref="A234:C234"/>
    <mergeCell ref="H193:I193"/>
    <mergeCell ref="A203:C203"/>
    <mergeCell ref="A204:C204"/>
    <mergeCell ref="A205:C205"/>
    <mergeCell ref="H212:I212"/>
    <mergeCell ref="J220:K220"/>
    <mergeCell ref="A181:B181"/>
    <mergeCell ref="A182:B182"/>
    <mergeCell ref="A183:B183"/>
    <mergeCell ref="A184:B184"/>
    <mergeCell ref="A185:B185"/>
    <mergeCell ref="A186:B186"/>
    <mergeCell ref="A156:B156"/>
    <mergeCell ref="G156:K156"/>
    <mergeCell ref="A157:B157"/>
    <mergeCell ref="G157:K157"/>
    <mergeCell ref="H164:I164"/>
    <mergeCell ref="J172:K172"/>
    <mergeCell ref="A153:B153"/>
    <mergeCell ref="G153:K153"/>
    <mergeCell ref="A154:B154"/>
    <mergeCell ref="G154:K154"/>
    <mergeCell ref="A155:B155"/>
    <mergeCell ref="G155:K155"/>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33:B133"/>
    <mergeCell ref="G133:K133"/>
    <mergeCell ref="A134:B134"/>
    <mergeCell ref="G134:K134"/>
    <mergeCell ref="A135:B135"/>
    <mergeCell ref="G135:K135"/>
    <mergeCell ref="A130:B130"/>
    <mergeCell ref="G130:K130"/>
    <mergeCell ref="A131:B131"/>
    <mergeCell ref="G131:K131"/>
    <mergeCell ref="A132:B132"/>
    <mergeCell ref="G132:K132"/>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97:B97"/>
    <mergeCell ref="A98:B98"/>
    <mergeCell ref="A99:B99"/>
    <mergeCell ref="A100:B100"/>
    <mergeCell ref="A101:B101"/>
    <mergeCell ref="A102:B102"/>
    <mergeCell ref="A88:J88"/>
    <mergeCell ref="A92:B92"/>
    <mergeCell ref="A93:B93"/>
    <mergeCell ref="A94:B94"/>
    <mergeCell ref="A95:B95"/>
    <mergeCell ref="A96:B96"/>
    <mergeCell ref="A84:B84"/>
    <mergeCell ref="G84:K84"/>
    <mergeCell ref="A85:B85"/>
    <mergeCell ref="G85:K85"/>
    <mergeCell ref="A86:B86"/>
    <mergeCell ref="G86:K86"/>
    <mergeCell ref="A81:B81"/>
    <mergeCell ref="G81:K81"/>
    <mergeCell ref="A82:B82"/>
    <mergeCell ref="G82:K82"/>
    <mergeCell ref="A83:B83"/>
    <mergeCell ref="G83:K83"/>
    <mergeCell ref="A79:B79"/>
    <mergeCell ref="G79:K79"/>
    <mergeCell ref="A80:B80"/>
    <mergeCell ref="G80:K80"/>
    <mergeCell ref="A69:C69"/>
    <mergeCell ref="G69:H69"/>
    <mergeCell ref="A70:C70"/>
    <mergeCell ref="G70:H70"/>
    <mergeCell ref="A71:C71"/>
    <mergeCell ref="G71:H71"/>
    <mergeCell ref="A68:C68"/>
    <mergeCell ref="G68:H68"/>
    <mergeCell ref="G62:J62"/>
    <mergeCell ref="A63:C63"/>
    <mergeCell ref="A64:C64"/>
    <mergeCell ref="G64:H64"/>
    <mergeCell ref="A65:C65"/>
    <mergeCell ref="G65:H65"/>
    <mergeCell ref="A72:C72"/>
    <mergeCell ref="G72:H72"/>
    <mergeCell ref="B3:K3"/>
    <mergeCell ref="B4:K4"/>
    <mergeCell ref="B5:K5"/>
    <mergeCell ref="C9:E9"/>
    <mergeCell ref="J54:K54"/>
    <mergeCell ref="C56:E56"/>
    <mergeCell ref="A66:C66"/>
    <mergeCell ref="G66:H66"/>
    <mergeCell ref="A67:C67"/>
    <mergeCell ref="G67:H67"/>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D4B4C-4F77-4B88-BC6C-63BE2B3EAE44}">
  <sheetPr>
    <tabColor rgb="FFFF0000"/>
  </sheetPr>
  <dimension ref="L13"/>
  <sheetViews>
    <sheetView workbookViewId="0">
      <selection activeCell="M20" sqref="M20"/>
    </sheetView>
  </sheetViews>
  <sheetFormatPr defaultRowHeight="15" x14ac:dyDescent="0.25"/>
  <sheetData>
    <row r="13" spans="12:12" x14ac:dyDescent="0.25">
      <c r="L13" s="2420"/>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272AD-8B93-41A2-B4FC-9D641FB1E3AA}">
  <sheetPr>
    <tabColor rgb="FF00B050"/>
  </sheetPr>
  <dimension ref="A1"/>
  <sheetViews>
    <sheetView workbookViewId="0">
      <selection activeCell="M19" sqref="M19"/>
    </sheetView>
  </sheetViews>
  <sheetFormatPr defaultRowHeight="15" x14ac:dyDescent="0.25"/>
  <cols>
    <col min="1" max="16384" width="9.140625" style="2390"/>
  </cols>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37E-22E8-4EF3-8513-E7BA3BBC68BA}">
  <dimension ref="A1:I54"/>
  <sheetViews>
    <sheetView zoomScaleNormal="100" workbookViewId="0">
      <selection activeCell="G10" sqref="G10:H14"/>
    </sheetView>
  </sheetViews>
  <sheetFormatPr defaultRowHeight="15" x14ac:dyDescent="0.25"/>
  <cols>
    <col min="1" max="1" width="16.7109375" style="2390" customWidth="1"/>
    <col min="2" max="2" width="9.7109375" style="2390" customWidth="1"/>
    <col min="3" max="3" width="24.7109375" style="2390" customWidth="1"/>
    <col min="4" max="6" width="7.7109375" style="2390" customWidth="1"/>
    <col min="7" max="7" width="9.7109375" style="2390" customWidth="1"/>
    <col min="8" max="8" width="17.7109375" style="2390" customWidth="1"/>
    <col min="9" max="16384" width="9.140625" style="2390"/>
  </cols>
  <sheetData>
    <row r="1" spans="1:8" ht="21" x14ac:dyDescent="0.35">
      <c r="A1" s="651" t="s">
        <v>932</v>
      </c>
      <c r="B1" s="14"/>
      <c r="D1" s="8"/>
      <c r="G1" s="276"/>
    </row>
    <row r="2" spans="1:8" ht="8.1" customHeight="1" x14ac:dyDescent="0.35">
      <c r="A2" s="97"/>
      <c r="B2" s="14"/>
      <c r="D2" s="8"/>
      <c r="G2" s="276"/>
    </row>
    <row r="3" spans="1:8" ht="15.95" customHeight="1" x14ac:dyDescent="0.35">
      <c r="A3" s="16" t="s">
        <v>316</v>
      </c>
      <c r="B3" s="14"/>
      <c r="D3" s="8"/>
      <c r="G3" s="276"/>
    </row>
    <row r="4" spans="1:8" ht="8.1" customHeight="1" thickBot="1" x14ac:dyDescent="0.45">
      <c r="A4" s="2394"/>
      <c r="B4" s="14"/>
      <c r="D4" s="8"/>
      <c r="E4" s="8"/>
      <c r="F4" s="277"/>
      <c r="G4" s="17"/>
    </row>
    <row r="5" spans="1:8" ht="15.95" customHeight="1" thickBot="1" x14ac:dyDescent="0.3">
      <c r="A5" s="278" t="s">
        <v>182</v>
      </c>
      <c r="B5" s="279" t="s">
        <v>80</v>
      </c>
      <c r="C5" s="280" t="s">
        <v>19</v>
      </c>
      <c r="D5" s="281"/>
      <c r="E5" s="282" t="s">
        <v>183</v>
      </c>
      <c r="F5" s="639"/>
      <c r="G5" s="649" t="s">
        <v>184</v>
      </c>
      <c r="H5" s="2391"/>
    </row>
    <row r="6" spans="1:8" ht="15.95" customHeight="1" thickBot="1" x14ac:dyDescent="0.3">
      <c r="A6" s="283" t="s">
        <v>185</v>
      </c>
      <c r="B6" s="659" t="s">
        <v>324</v>
      </c>
      <c r="C6" s="284"/>
      <c r="D6" s="285" t="s">
        <v>103</v>
      </c>
      <c r="E6" s="286" t="s">
        <v>104</v>
      </c>
      <c r="F6" s="640" t="s">
        <v>105</v>
      </c>
    </row>
    <row r="7" spans="1:8" ht="15.75" x14ac:dyDescent="0.25">
      <c r="A7" s="626" t="s">
        <v>20</v>
      </c>
      <c r="B7" s="619"/>
      <c r="C7" s="126" t="s">
        <v>322</v>
      </c>
      <c r="D7" s="288"/>
      <c r="E7" s="288"/>
      <c r="F7" s="641"/>
      <c r="G7" s="2776" t="s">
        <v>941</v>
      </c>
      <c r="H7" s="2777"/>
    </row>
    <row r="8" spans="1:8" ht="15.95" customHeight="1" x14ac:dyDescent="0.25">
      <c r="A8" s="627"/>
      <c r="B8" s="100"/>
      <c r="C8" s="98"/>
      <c r="D8" s="289"/>
      <c r="E8" s="289"/>
      <c r="F8" s="642"/>
      <c r="G8" s="2776"/>
      <c r="H8" s="2777"/>
    </row>
    <row r="9" spans="1:8" ht="15.95" customHeight="1" thickBot="1" x14ac:dyDescent="0.3">
      <c r="A9" s="628"/>
      <c r="B9" s="105"/>
      <c r="C9" s="106"/>
      <c r="D9" s="290"/>
      <c r="E9" s="290"/>
      <c r="F9" s="643"/>
      <c r="G9" s="2776"/>
      <c r="H9" s="2777"/>
    </row>
    <row r="10" spans="1:8" ht="15.95" customHeight="1" x14ac:dyDescent="0.25">
      <c r="A10" s="629" t="s">
        <v>26</v>
      </c>
      <c r="B10" s="623"/>
      <c r="C10" s="623"/>
      <c r="D10" s="288"/>
      <c r="E10" s="288"/>
      <c r="F10" s="641"/>
      <c r="G10" s="2778" t="s">
        <v>933</v>
      </c>
      <c r="H10" s="2779"/>
    </row>
    <row r="11" spans="1:8" ht="15.95" customHeight="1" x14ac:dyDescent="0.25">
      <c r="A11" s="627"/>
      <c r="B11" s="100"/>
      <c r="C11" s="100"/>
      <c r="D11" s="289"/>
      <c r="E11" s="289"/>
      <c r="F11" s="642"/>
      <c r="G11" s="2780"/>
      <c r="H11" s="2779"/>
    </row>
    <row r="12" spans="1:8" ht="15.95" customHeight="1" x14ac:dyDescent="0.25">
      <c r="A12" s="630"/>
      <c r="B12" s="620"/>
      <c r="C12" s="650"/>
      <c r="D12" s="621"/>
      <c r="E12" s="621"/>
      <c r="F12" s="647"/>
      <c r="G12" s="2780"/>
      <c r="H12" s="2779"/>
    </row>
    <row r="13" spans="1:8" ht="15.95" customHeight="1" x14ac:dyDescent="0.25">
      <c r="A13" s="630"/>
      <c r="B13" s="620"/>
      <c r="C13" s="650"/>
      <c r="D13" s="621"/>
      <c r="E13" s="621"/>
      <c r="F13" s="647"/>
      <c r="G13" s="2780"/>
      <c r="H13" s="2779"/>
    </row>
    <row r="14" spans="1:8" ht="15.95" customHeight="1" thickBot="1" x14ac:dyDescent="0.3">
      <c r="A14" s="628"/>
      <c r="B14" s="105"/>
      <c r="C14" s="106"/>
      <c r="D14" s="290"/>
      <c r="E14" s="290"/>
      <c r="F14" s="643"/>
      <c r="G14" s="2780"/>
      <c r="H14" s="2779"/>
    </row>
    <row r="15" spans="1:8" ht="15.95" customHeight="1" x14ac:dyDescent="0.25">
      <c r="A15" s="626" t="s">
        <v>310</v>
      </c>
      <c r="B15" s="170"/>
      <c r="C15" s="126"/>
      <c r="D15" s="288"/>
      <c r="E15" s="288"/>
      <c r="F15" s="641"/>
      <c r="G15" s="2776" t="s">
        <v>934</v>
      </c>
      <c r="H15" s="2777"/>
    </row>
    <row r="16" spans="1:8" ht="15.95" customHeight="1" x14ac:dyDescent="0.25">
      <c r="A16" s="627"/>
      <c r="B16" s="100"/>
      <c r="C16" s="102"/>
      <c r="D16" s="289"/>
      <c r="E16" s="289"/>
      <c r="F16" s="642"/>
      <c r="G16" s="2776"/>
      <c r="H16" s="2777"/>
    </row>
    <row r="17" spans="1:8" ht="15.95" customHeight="1" x14ac:dyDescent="0.25">
      <c r="A17" s="627"/>
      <c r="B17" s="100"/>
      <c r="C17" s="102"/>
      <c r="D17" s="289"/>
      <c r="E17" s="289"/>
      <c r="F17" s="642"/>
      <c r="G17" s="2776"/>
      <c r="H17" s="2777"/>
    </row>
    <row r="18" spans="1:8" ht="15.95" customHeight="1" thickBot="1" x14ac:dyDescent="0.3">
      <c r="A18" s="628"/>
      <c r="B18" s="105"/>
      <c r="C18" s="106"/>
      <c r="D18" s="290"/>
      <c r="E18" s="290"/>
      <c r="F18" s="643"/>
      <c r="G18" s="2776"/>
      <c r="H18" s="2777"/>
    </row>
    <row r="19" spans="1:8" ht="15.95" customHeight="1" x14ac:dyDescent="0.25">
      <c r="A19" s="644" t="s">
        <v>328</v>
      </c>
      <c r="B19" s="170"/>
      <c r="C19" s="126"/>
      <c r="D19" s="288"/>
      <c r="E19" s="288"/>
      <c r="F19" s="641"/>
      <c r="G19" s="2778" t="s">
        <v>935</v>
      </c>
      <c r="H19" s="2781"/>
    </row>
    <row r="20" spans="1:8" ht="15.95" customHeight="1" x14ac:dyDescent="0.25">
      <c r="A20" s="662"/>
      <c r="B20" s="622"/>
      <c r="C20" s="266"/>
      <c r="D20" s="625"/>
      <c r="E20" s="625"/>
      <c r="F20" s="645"/>
      <c r="G20" s="2778"/>
      <c r="H20" s="2781"/>
    </row>
    <row r="21" spans="1:8" ht="15.95" customHeight="1" thickBot="1" x14ac:dyDescent="0.3">
      <c r="A21" s="646"/>
      <c r="B21" s="105"/>
      <c r="C21" s="106"/>
      <c r="D21" s="290"/>
      <c r="E21" s="290"/>
      <c r="F21" s="643"/>
      <c r="G21" s="2778"/>
      <c r="H21" s="2781"/>
    </row>
    <row r="22" spans="1:8" ht="15.95" customHeight="1" x14ac:dyDescent="0.25">
      <c r="A22" s="626" t="s">
        <v>36</v>
      </c>
      <c r="B22" s="170"/>
      <c r="C22" s="126"/>
      <c r="D22" s="288"/>
      <c r="E22" s="288"/>
      <c r="F22" s="641"/>
      <c r="G22" s="2776" t="s">
        <v>936</v>
      </c>
      <c r="H22" s="2777"/>
    </row>
    <row r="23" spans="1:8" ht="15.95" customHeight="1" x14ac:dyDescent="0.25">
      <c r="A23" s="627"/>
      <c r="B23" s="100"/>
      <c r="C23" s="102"/>
      <c r="D23" s="289"/>
      <c r="E23" s="289"/>
      <c r="F23" s="642"/>
      <c r="G23" s="2776"/>
      <c r="H23" s="2777"/>
    </row>
    <row r="24" spans="1:8" ht="15.95" customHeight="1" x14ac:dyDescent="0.25">
      <c r="A24" s="630"/>
      <c r="B24" s="620"/>
      <c r="C24" s="102"/>
      <c r="D24" s="621"/>
      <c r="E24" s="621"/>
      <c r="F24" s="647"/>
      <c r="G24" s="2776"/>
      <c r="H24" s="2777"/>
    </row>
    <row r="25" spans="1:8" ht="15.95" customHeight="1" thickBot="1" x14ac:dyDescent="0.3">
      <c r="A25" s="628"/>
      <c r="B25" s="105"/>
      <c r="C25" s="106"/>
      <c r="D25" s="290"/>
      <c r="E25" s="290"/>
      <c r="F25" s="643"/>
      <c r="G25" s="2776"/>
      <c r="H25" s="2777"/>
    </row>
    <row r="26" spans="1:8" ht="15.95" customHeight="1" x14ac:dyDescent="0.25">
      <c r="A26" s="626" t="s">
        <v>39</v>
      </c>
      <c r="B26" s="170"/>
      <c r="C26" s="624"/>
      <c r="D26" s="625"/>
      <c r="E26" s="625"/>
      <c r="F26" s="645"/>
      <c r="G26" s="2776" t="s">
        <v>937</v>
      </c>
      <c r="H26" s="2782"/>
    </row>
    <row r="27" spans="1:8" ht="15.95" customHeight="1" x14ac:dyDescent="0.25">
      <c r="A27" s="627"/>
      <c r="B27" s="100"/>
      <c r="C27" s="116"/>
      <c r="D27" s="621"/>
      <c r="E27" s="621"/>
      <c r="F27" s="647"/>
      <c r="G27" s="2783"/>
      <c r="H27" s="2782"/>
    </row>
    <row r="28" spans="1:8" ht="15.95" customHeight="1" x14ac:dyDescent="0.25">
      <c r="A28" s="627"/>
      <c r="B28" s="100"/>
      <c r="C28" s="116"/>
      <c r="D28" s="621"/>
      <c r="E28" s="621"/>
      <c r="F28" s="647"/>
      <c r="G28" s="2783"/>
      <c r="H28" s="2782"/>
    </row>
    <row r="29" spans="1:8" ht="15.95" customHeight="1" x14ac:dyDescent="0.25">
      <c r="A29" s="627"/>
      <c r="B29" s="100"/>
      <c r="C29" s="102"/>
      <c r="D29" s="621"/>
      <c r="E29" s="621"/>
      <c r="F29" s="647"/>
      <c r="G29" s="2783"/>
      <c r="H29" s="2782"/>
    </row>
    <row r="30" spans="1:8" ht="15.95" customHeight="1" x14ac:dyDescent="0.25">
      <c r="A30" s="631"/>
      <c r="B30" s="622"/>
      <c r="C30" s="266"/>
      <c r="D30" s="621"/>
      <c r="E30" s="621"/>
      <c r="F30" s="647"/>
      <c r="G30" s="2783"/>
      <c r="H30" s="2782"/>
    </row>
    <row r="31" spans="1:8" ht="15.95" customHeight="1" thickBot="1" x14ac:dyDescent="0.3">
      <c r="A31" s="628"/>
      <c r="B31" s="105"/>
      <c r="C31" s="106"/>
      <c r="D31" s="290"/>
      <c r="E31" s="290"/>
      <c r="F31" s="643"/>
      <c r="G31" s="2783"/>
      <c r="H31" s="2782"/>
    </row>
    <row r="32" spans="1:8" ht="15.95" customHeight="1" x14ac:dyDescent="0.25">
      <c r="A32" s="632" t="s">
        <v>44</v>
      </c>
      <c r="B32" s="170"/>
      <c r="C32" s="624"/>
      <c r="D32" s="625"/>
      <c r="E32" s="625"/>
      <c r="F32" s="645"/>
      <c r="G32" s="2776" t="s">
        <v>938</v>
      </c>
      <c r="H32" s="2777"/>
    </row>
    <row r="33" spans="1:9" ht="15.95" customHeight="1" x14ac:dyDescent="0.25">
      <c r="A33" s="627"/>
      <c r="B33" s="100"/>
      <c r="C33" s="116"/>
      <c r="D33" s="621"/>
      <c r="E33" s="621"/>
      <c r="F33" s="647"/>
      <c r="G33" s="2776"/>
      <c r="H33" s="2777"/>
    </row>
    <row r="34" spans="1:9" ht="15.95" customHeight="1" thickBot="1" x14ac:dyDescent="0.3">
      <c r="A34" s="628"/>
      <c r="B34" s="105"/>
      <c r="C34" s="106"/>
      <c r="D34" s="290"/>
      <c r="E34" s="290"/>
      <c r="F34" s="643"/>
      <c r="G34" s="2776"/>
      <c r="H34" s="2777"/>
    </row>
    <row r="35" spans="1:9" ht="15.95" customHeight="1" x14ac:dyDescent="0.25">
      <c r="A35" s="634" t="s">
        <v>311</v>
      </c>
      <c r="B35" s="635"/>
      <c r="C35" s="636"/>
      <c r="D35" s="637"/>
      <c r="E35" s="637"/>
      <c r="F35" s="648"/>
      <c r="G35" s="2776" t="s">
        <v>939</v>
      </c>
      <c r="H35" s="2777"/>
    </row>
    <row r="36" spans="1:9" ht="15.95" customHeight="1" x14ac:dyDescent="0.25">
      <c r="A36" s="638"/>
      <c r="B36" s="100"/>
      <c r="C36" s="102"/>
      <c r="D36" s="289"/>
      <c r="E36" s="289"/>
      <c r="F36" s="642"/>
      <c r="G36" s="2776"/>
      <c r="H36" s="2777"/>
    </row>
    <row r="37" spans="1:9" ht="15.95" customHeight="1" x14ac:dyDescent="0.25">
      <c r="A37" s="633"/>
      <c r="B37" s="622"/>
      <c r="C37" s="266"/>
      <c r="D37" s="625"/>
      <c r="E37" s="625"/>
      <c r="F37" s="645"/>
      <c r="G37" s="2776"/>
      <c r="H37" s="2777"/>
    </row>
    <row r="38" spans="1:9" ht="15.95" customHeight="1" thickBot="1" x14ac:dyDescent="0.3">
      <c r="A38" s="628"/>
      <c r="B38" s="105"/>
      <c r="C38" s="106"/>
      <c r="D38" s="290"/>
      <c r="E38" s="290"/>
      <c r="F38" s="643"/>
      <c r="G38" s="2776"/>
      <c r="H38" s="2777"/>
    </row>
    <row r="39" spans="1:9" ht="5.0999999999999996" customHeight="1" x14ac:dyDescent="0.25">
      <c r="A39" s="1"/>
      <c r="B39" s="2392"/>
      <c r="D39" s="8"/>
      <c r="E39" s="8"/>
      <c r="F39" s="8"/>
      <c r="G39" s="293"/>
    </row>
    <row r="40" spans="1:9" ht="15.95" customHeight="1" x14ac:dyDescent="0.25">
      <c r="A40" s="258" t="s">
        <v>312</v>
      </c>
    </row>
    <row r="41" spans="1:9" ht="9.9499999999999993" customHeight="1" x14ac:dyDescent="0.25">
      <c r="A41" s="672" t="s">
        <v>923</v>
      </c>
      <c r="I41" s="177"/>
    </row>
    <row r="42" spans="1:9" ht="9.9499999999999993" customHeight="1" x14ac:dyDescent="0.25">
      <c r="A42" s="672" t="s">
        <v>922</v>
      </c>
      <c r="B42" s="2393"/>
      <c r="C42" s="2393"/>
      <c r="D42" s="2393"/>
      <c r="E42" s="2393"/>
      <c r="I42" s="177"/>
    </row>
    <row r="43" spans="1:9" ht="9.9499999999999993" customHeight="1" x14ac:dyDescent="0.25">
      <c r="A43" s="672"/>
      <c r="B43" s="2393"/>
      <c r="C43" s="2393"/>
      <c r="D43" s="2393"/>
      <c r="E43" s="2393"/>
      <c r="I43" s="177"/>
    </row>
    <row r="44" spans="1:9" ht="9.9499999999999993" customHeight="1" x14ac:dyDescent="0.25">
      <c r="A44" s="672" t="s">
        <v>924</v>
      </c>
      <c r="B44" s="2393"/>
      <c r="C44" s="2393"/>
      <c r="D44" s="2393"/>
      <c r="E44" s="2393"/>
      <c r="I44" s="177"/>
    </row>
    <row r="45" spans="1:9" ht="9.9499999999999993" customHeight="1" x14ac:dyDescent="0.25">
      <c r="A45" s="672" t="s">
        <v>343</v>
      </c>
      <c r="B45" s="2393"/>
      <c r="C45" s="2393"/>
      <c r="D45" s="2393"/>
      <c r="E45" s="2393"/>
      <c r="I45" s="177"/>
    </row>
    <row r="46" spans="1:9" ht="9.9499999999999993" customHeight="1" x14ac:dyDescent="0.25">
      <c r="A46" s="672"/>
      <c r="B46" s="2393"/>
      <c r="C46" s="2393"/>
      <c r="D46" s="2393"/>
      <c r="E46" s="2393"/>
      <c r="I46" s="177"/>
    </row>
    <row r="47" spans="1:9" ht="9.9499999999999993" customHeight="1" x14ac:dyDescent="0.25">
      <c r="A47" s="672" t="s">
        <v>925</v>
      </c>
      <c r="B47" s="2393"/>
      <c r="C47" s="2393"/>
      <c r="D47" s="2393"/>
      <c r="E47" s="2393"/>
      <c r="I47" s="177"/>
    </row>
    <row r="48" spans="1:9" ht="9.9499999999999993" customHeight="1" x14ac:dyDescent="0.25">
      <c r="A48" s="672" t="s">
        <v>313</v>
      </c>
      <c r="B48" s="2393"/>
      <c r="C48" s="2393"/>
      <c r="D48" s="2393"/>
      <c r="E48" s="2393"/>
      <c r="I48" s="177"/>
    </row>
    <row r="49" spans="1:9" ht="9.9499999999999993" customHeight="1" x14ac:dyDescent="0.25">
      <c r="A49" s="672" t="s">
        <v>344</v>
      </c>
      <c r="B49" s="2393"/>
      <c r="C49" s="2393"/>
      <c r="D49" s="2393"/>
      <c r="E49" s="2393"/>
      <c r="I49" s="177"/>
    </row>
    <row r="50" spans="1:9" ht="9.9499999999999993" customHeight="1" x14ac:dyDescent="0.25">
      <c r="A50" s="672"/>
      <c r="B50" s="2393"/>
      <c r="C50" s="2393"/>
      <c r="D50" s="2393"/>
      <c r="E50" s="2393"/>
    </row>
    <row r="51" spans="1:9" ht="9.9499999999999993" customHeight="1" x14ac:dyDescent="0.25">
      <c r="A51" s="2393" t="s">
        <v>940</v>
      </c>
    </row>
    <row r="52" spans="1:9" ht="9.9499999999999993" customHeight="1" x14ac:dyDescent="0.25">
      <c r="A52" s="672"/>
    </row>
    <row r="53" spans="1:9" ht="9.9499999999999993" customHeight="1" x14ac:dyDescent="0.25">
      <c r="A53" s="673" t="s">
        <v>926</v>
      </c>
    </row>
    <row r="54" spans="1:9" ht="9.9499999999999993" customHeight="1" x14ac:dyDescent="0.25">
      <c r="A54" s="672"/>
    </row>
  </sheetData>
  <mergeCells count="8">
    <mergeCell ref="G32:H34"/>
    <mergeCell ref="G35:H38"/>
    <mergeCell ref="G7:H9"/>
    <mergeCell ref="G10:H14"/>
    <mergeCell ref="G15:H18"/>
    <mergeCell ref="G19:H21"/>
    <mergeCell ref="G22:H25"/>
    <mergeCell ref="G26:H31"/>
  </mergeCells>
  <pageMargins left="0.25" right="0.25" top="0.25" bottom="0.25" header="0.25" footer="0.25"/>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05C0-970D-4C06-8492-D92FB88D2229}">
  <dimension ref="A1:G45"/>
  <sheetViews>
    <sheetView topLeftCell="A8" zoomScaleNormal="100" workbookViewId="0">
      <selection activeCell="F29" sqref="F29"/>
    </sheetView>
  </sheetViews>
  <sheetFormatPr defaultRowHeight="15" x14ac:dyDescent="0.25"/>
  <cols>
    <col min="1" max="1" width="16.7109375" style="2382" customWidth="1"/>
    <col min="2" max="2" width="9.7109375" style="2382" customWidth="1"/>
    <col min="3" max="3" width="24.7109375" style="2382" customWidth="1"/>
    <col min="4" max="6" width="7.7109375" style="2382" customWidth="1"/>
    <col min="7" max="7" width="26.7109375" style="2382" customWidth="1"/>
    <col min="8" max="16384" width="9.140625" style="2382"/>
  </cols>
  <sheetData>
    <row r="1" spans="1:7" ht="21" x14ac:dyDescent="0.35">
      <c r="A1" s="657" t="s">
        <v>1130</v>
      </c>
      <c r="B1" s="14"/>
      <c r="D1" s="276"/>
    </row>
    <row r="2" spans="1:7" ht="15.95" customHeight="1" x14ac:dyDescent="0.4">
      <c r="A2" s="2387"/>
      <c r="B2" s="14"/>
      <c r="D2" s="8"/>
      <c r="E2" s="8"/>
      <c r="F2" s="277"/>
      <c r="G2" s="17"/>
    </row>
    <row r="3" spans="1:7" ht="15.95" customHeight="1" thickBot="1" x14ac:dyDescent="0.3">
      <c r="A3" s="119" t="s">
        <v>320</v>
      </c>
      <c r="B3" s="118"/>
      <c r="C3" s="15"/>
      <c r="D3" s="8"/>
      <c r="E3" s="8"/>
      <c r="F3" s="8"/>
      <c r="G3" s="17"/>
    </row>
    <row r="4" spans="1:7" ht="15.95" customHeight="1" thickBot="1" x14ac:dyDescent="0.3">
      <c r="A4" s="278" t="s">
        <v>182</v>
      </c>
      <c r="B4" s="279" t="s">
        <v>80</v>
      </c>
      <c r="C4" s="280" t="s">
        <v>19</v>
      </c>
      <c r="D4" s="281"/>
      <c r="E4" s="282" t="s">
        <v>183</v>
      </c>
      <c r="F4" s="639"/>
      <c r="G4" s="671" t="s">
        <v>318</v>
      </c>
    </row>
    <row r="5" spans="1:7" ht="15.95" customHeight="1" thickBot="1" x14ac:dyDescent="0.3">
      <c r="A5" s="283" t="s">
        <v>185</v>
      </c>
      <c r="B5" s="658" t="s">
        <v>324</v>
      </c>
      <c r="C5" s="284"/>
      <c r="D5" s="285" t="s">
        <v>103</v>
      </c>
      <c r="E5" s="286" t="s">
        <v>104</v>
      </c>
      <c r="F5" s="640" t="s">
        <v>105</v>
      </c>
      <c r="G5" s="663" t="s">
        <v>327</v>
      </c>
    </row>
    <row r="6" spans="1:7" ht="20.100000000000001" customHeight="1" x14ac:dyDescent="0.25">
      <c r="A6" s="169" t="s">
        <v>20</v>
      </c>
      <c r="B6" s="170" t="s">
        <v>21</v>
      </c>
      <c r="C6" s="126" t="s">
        <v>321</v>
      </c>
      <c r="D6" s="288">
        <v>10</v>
      </c>
      <c r="E6" s="288"/>
      <c r="F6" s="641"/>
      <c r="G6" s="667" t="s">
        <v>332</v>
      </c>
    </row>
    <row r="7" spans="1:7" ht="20.100000000000001" customHeight="1" x14ac:dyDescent="0.25">
      <c r="A7" s="111"/>
      <c r="B7" s="100" t="s">
        <v>51</v>
      </c>
      <c r="C7" s="102" t="s">
        <v>321</v>
      </c>
      <c r="D7" s="289">
        <v>10</v>
      </c>
      <c r="E7" s="289"/>
      <c r="F7" s="642"/>
      <c r="G7" s="668" t="s">
        <v>333</v>
      </c>
    </row>
    <row r="8" spans="1:7" ht="20.100000000000001" customHeight="1" x14ac:dyDescent="0.25">
      <c r="A8" s="111"/>
      <c r="B8" s="100" t="s">
        <v>0</v>
      </c>
      <c r="C8" s="102" t="s">
        <v>321</v>
      </c>
      <c r="D8" s="289">
        <v>10</v>
      </c>
      <c r="E8" s="289"/>
      <c r="F8" s="642"/>
      <c r="G8" s="668"/>
    </row>
    <row r="9" spans="1:7" ht="20.100000000000001" customHeight="1" x14ac:dyDescent="0.25">
      <c r="A9" s="111"/>
      <c r="B9" s="100" t="s">
        <v>24</v>
      </c>
      <c r="C9" s="102" t="s">
        <v>321</v>
      </c>
      <c r="D9" s="289">
        <v>10</v>
      </c>
      <c r="E9" s="289"/>
      <c r="F9" s="642"/>
      <c r="G9" s="666"/>
    </row>
    <row r="10" spans="1:7" ht="20.100000000000001" customHeight="1" x14ac:dyDescent="0.25">
      <c r="A10" s="111"/>
      <c r="B10" s="101" t="s">
        <v>1</v>
      </c>
      <c r="C10" s="102" t="s">
        <v>321</v>
      </c>
      <c r="D10" s="289">
        <v>5</v>
      </c>
      <c r="E10" s="289"/>
      <c r="F10" s="642"/>
      <c r="G10" s="664"/>
    </row>
    <row r="11" spans="1:7" ht="20.100000000000001" customHeight="1" x14ac:dyDescent="0.25">
      <c r="A11" s="111"/>
      <c r="B11" s="101" t="s">
        <v>22</v>
      </c>
      <c r="C11" s="102" t="s">
        <v>321</v>
      </c>
      <c r="D11" s="289">
        <v>10</v>
      </c>
      <c r="E11" s="289"/>
      <c r="F11" s="642"/>
      <c r="G11" s="664"/>
    </row>
    <row r="12" spans="1:7" ht="20.100000000000001" customHeight="1" thickBot="1" x14ac:dyDescent="0.3">
      <c r="A12" s="117"/>
      <c r="B12" s="105" t="s">
        <v>22</v>
      </c>
      <c r="C12" s="106" t="s">
        <v>25</v>
      </c>
      <c r="D12" s="290">
        <v>0</v>
      </c>
      <c r="E12" s="290"/>
      <c r="F12" s="643"/>
      <c r="G12" s="664"/>
    </row>
    <row r="13" spans="1:7" ht="20.100000000000001" customHeight="1" x14ac:dyDescent="0.25">
      <c r="A13" s="660" t="s">
        <v>26</v>
      </c>
      <c r="B13" s="623" t="s">
        <v>1</v>
      </c>
      <c r="C13" s="661" t="s">
        <v>27</v>
      </c>
      <c r="D13" s="288">
        <v>13</v>
      </c>
      <c r="E13" s="288"/>
      <c r="F13" s="641"/>
      <c r="G13" s="664"/>
    </row>
    <row r="14" spans="1:7" ht="20.100000000000001" customHeight="1" x14ac:dyDescent="0.25">
      <c r="A14" s="111"/>
      <c r="B14" s="100" t="s">
        <v>21</v>
      </c>
      <c r="C14" s="102" t="s">
        <v>28</v>
      </c>
      <c r="D14" s="289"/>
      <c r="E14" s="289"/>
      <c r="F14" s="642">
        <v>106</v>
      </c>
      <c r="G14" s="664"/>
    </row>
    <row r="15" spans="1:7" ht="20.100000000000001" customHeight="1" x14ac:dyDescent="0.25">
      <c r="A15" s="111"/>
      <c r="B15" s="100" t="s">
        <v>21</v>
      </c>
      <c r="C15" s="102" t="s">
        <v>53</v>
      </c>
      <c r="D15" s="289"/>
      <c r="E15" s="289">
        <v>3</v>
      </c>
      <c r="F15" s="642"/>
      <c r="G15" s="669"/>
    </row>
    <row r="16" spans="1:7" ht="20.100000000000001" customHeight="1" x14ac:dyDescent="0.25">
      <c r="A16" s="111"/>
      <c r="B16" s="100" t="s">
        <v>1</v>
      </c>
      <c r="C16" s="102" t="s">
        <v>53</v>
      </c>
      <c r="D16" s="289"/>
      <c r="E16" s="289">
        <v>15</v>
      </c>
      <c r="F16" s="642"/>
      <c r="G16" s="669"/>
    </row>
    <row r="17" spans="1:7" ht="20.100000000000001" customHeight="1" x14ac:dyDescent="0.25">
      <c r="A17" s="111"/>
      <c r="B17" s="2403" t="s">
        <v>927</v>
      </c>
      <c r="C17" s="2404" t="s">
        <v>29</v>
      </c>
      <c r="D17" s="2405"/>
      <c r="E17" s="2405"/>
      <c r="F17" s="2406">
        <v>114.72</v>
      </c>
      <c r="G17" s="669" t="s">
        <v>1127</v>
      </c>
    </row>
    <row r="18" spans="1:7" ht="20.100000000000001" customHeight="1" x14ac:dyDescent="0.25">
      <c r="A18" s="111"/>
      <c r="B18" s="2403" t="s">
        <v>23</v>
      </c>
      <c r="C18" s="2404" t="s">
        <v>928</v>
      </c>
      <c r="D18" s="2405"/>
      <c r="E18" s="2405"/>
      <c r="F18" s="2406">
        <v>425</v>
      </c>
      <c r="G18" s="666" t="s">
        <v>1128</v>
      </c>
    </row>
    <row r="19" spans="1:7" ht="20.100000000000001" customHeight="1" x14ac:dyDescent="0.25">
      <c r="A19" s="687"/>
      <c r="B19" s="2395" t="s">
        <v>927</v>
      </c>
      <c r="C19" s="2396" t="s">
        <v>1072</v>
      </c>
      <c r="D19" s="2397"/>
      <c r="E19" s="2397"/>
      <c r="F19" s="2398">
        <v>160</v>
      </c>
      <c r="G19" s="666" t="s">
        <v>1129</v>
      </c>
    </row>
    <row r="20" spans="1:7" ht="20.100000000000001" customHeight="1" x14ac:dyDescent="0.25">
      <c r="A20" s="687"/>
      <c r="B20" s="620" t="s">
        <v>927</v>
      </c>
      <c r="C20" s="688" t="s">
        <v>439</v>
      </c>
      <c r="D20" s="621"/>
      <c r="E20" s="621"/>
      <c r="F20" s="647">
        <v>25</v>
      </c>
      <c r="G20" s="666"/>
    </row>
    <row r="21" spans="1:7" ht="20.100000000000001" customHeight="1" thickBot="1" x14ac:dyDescent="0.3">
      <c r="A21" s="117"/>
      <c r="B21" s="105" t="s">
        <v>23</v>
      </c>
      <c r="C21" s="106" t="s">
        <v>30</v>
      </c>
      <c r="D21" s="290"/>
      <c r="E21" s="290"/>
      <c r="F21" s="643">
        <v>18</v>
      </c>
      <c r="G21" s="664"/>
    </row>
    <row r="22" spans="1:7" ht="20.100000000000001" customHeight="1" x14ac:dyDescent="0.25">
      <c r="A22" s="169" t="s">
        <v>31</v>
      </c>
      <c r="B22" s="170" t="s">
        <v>21</v>
      </c>
      <c r="C22" s="126" t="s">
        <v>32</v>
      </c>
      <c r="D22" s="288"/>
      <c r="E22" s="288">
        <v>30</v>
      </c>
      <c r="F22" s="641"/>
      <c r="G22" s="668"/>
    </row>
    <row r="23" spans="1:7" ht="20.100000000000001" customHeight="1" x14ac:dyDescent="0.25">
      <c r="A23" s="111"/>
      <c r="B23" s="100" t="s">
        <v>21</v>
      </c>
      <c r="C23" s="102" t="s">
        <v>33</v>
      </c>
      <c r="D23" s="289"/>
      <c r="E23" s="289">
        <v>10</v>
      </c>
      <c r="F23" s="642"/>
      <c r="G23" s="664"/>
    </row>
    <row r="24" spans="1:7" ht="20.100000000000001" customHeight="1" thickBot="1" x14ac:dyDescent="0.3">
      <c r="A24" s="117"/>
      <c r="B24" s="105" t="s">
        <v>21</v>
      </c>
      <c r="C24" s="106" t="s">
        <v>34</v>
      </c>
      <c r="D24" s="290"/>
      <c r="E24" s="290"/>
      <c r="F24" s="643">
        <v>50</v>
      </c>
      <c r="G24" s="664"/>
    </row>
    <row r="25" spans="1:7" ht="20.100000000000001" customHeight="1" x14ac:dyDescent="0.25">
      <c r="A25" s="169" t="s">
        <v>328</v>
      </c>
      <c r="B25" s="170" t="s">
        <v>1</v>
      </c>
      <c r="C25" s="126" t="s">
        <v>35</v>
      </c>
      <c r="D25" s="288"/>
      <c r="E25" s="288">
        <v>150</v>
      </c>
      <c r="F25" s="641"/>
      <c r="G25" s="668"/>
    </row>
    <row r="26" spans="1:7" ht="20.100000000000001" customHeight="1" thickBot="1" x14ac:dyDescent="0.3">
      <c r="A26" s="117"/>
      <c r="B26" s="105" t="s">
        <v>1</v>
      </c>
      <c r="C26" s="106" t="s">
        <v>929</v>
      </c>
      <c r="D26" s="290"/>
      <c r="E26" s="290">
        <v>15</v>
      </c>
      <c r="F26" s="643"/>
      <c r="G26" s="666"/>
    </row>
    <row r="27" spans="1:7" ht="20.100000000000001" customHeight="1" x14ac:dyDescent="0.25">
      <c r="A27" s="169" t="s">
        <v>36</v>
      </c>
      <c r="B27" s="170" t="s">
        <v>21</v>
      </c>
      <c r="C27" s="126" t="s">
        <v>37</v>
      </c>
      <c r="D27" s="288"/>
      <c r="E27" s="288">
        <v>5</v>
      </c>
      <c r="F27" s="641"/>
      <c r="G27" s="664"/>
    </row>
    <row r="28" spans="1:7" ht="20.100000000000001" customHeight="1" x14ac:dyDescent="0.25">
      <c r="A28" s="111"/>
      <c r="B28" s="2399" t="s">
        <v>21</v>
      </c>
      <c r="C28" s="2400" t="s">
        <v>38</v>
      </c>
      <c r="D28" s="2401"/>
      <c r="E28" s="2401"/>
      <c r="F28" s="2402"/>
      <c r="G28" s="664"/>
    </row>
    <row r="29" spans="1:7" ht="20.100000000000001" customHeight="1" thickBot="1" x14ac:dyDescent="0.3">
      <c r="A29" s="117"/>
      <c r="B29" s="105" t="s">
        <v>21</v>
      </c>
      <c r="C29" s="106" t="s">
        <v>54</v>
      </c>
      <c r="D29" s="290">
        <v>15</v>
      </c>
      <c r="E29" s="290"/>
      <c r="F29" s="643"/>
      <c r="G29" s="670" t="s">
        <v>335</v>
      </c>
    </row>
    <row r="30" spans="1:7" ht="15.95" customHeight="1" x14ac:dyDescent="0.25">
      <c r="A30" s="1"/>
      <c r="B30" s="2384"/>
      <c r="C30" s="108"/>
      <c r="D30" s="103"/>
      <c r="E30" s="122"/>
      <c r="F30" s="292"/>
      <c r="G30" s="666"/>
    </row>
    <row r="31" spans="1:7" ht="15.95" customHeight="1" x14ac:dyDescent="0.25">
      <c r="A31" s="1"/>
      <c r="B31" s="2384"/>
      <c r="C31" s="108"/>
      <c r="D31" s="103"/>
      <c r="E31" s="122"/>
      <c r="F31" s="292"/>
      <c r="G31" s="666"/>
    </row>
    <row r="32" spans="1:7" ht="15.95" customHeight="1" thickBot="1" x14ac:dyDescent="0.3">
      <c r="A32" s="119" t="s">
        <v>319</v>
      </c>
      <c r="B32" s="120"/>
      <c r="C32" s="16"/>
      <c r="D32" s="121"/>
      <c r="E32" s="8"/>
      <c r="F32" s="8"/>
      <c r="G32" s="665"/>
    </row>
    <row r="33" spans="1:7" ht="15.95" customHeight="1" x14ac:dyDescent="0.25">
      <c r="A33" s="294" t="s">
        <v>18</v>
      </c>
      <c r="B33" s="295" t="s">
        <v>80</v>
      </c>
      <c r="C33" s="296" t="s">
        <v>19</v>
      </c>
      <c r="D33" s="297" t="s">
        <v>186</v>
      </c>
      <c r="E33" s="297" t="s">
        <v>104</v>
      </c>
      <c r="F33" s="652" t="s">
        <v>105</v>
      </c>
      <c r="G33" s="664"/>
    </row>
    <row r="34" spans="1:7" ht="20.100000000000001" customHeight="1" x14ac:dyDescent="0.25">
      <c r="A34" s="111" t="s">
        <v>39</v>
      </c>
      <c r="B34" s="100" t="s">
        <v>22</v>
      </c>
      <c r="C34" s="116" t="s">
        <v>40</v>
      </c>
      <c r="D34" s="756"/>
      <c r="E34" s="756"/>
      <c r="F34" s="642"/>
      <c r="G34" s="2784" t="s">
        <v>337</v>
      </c>
    </row>
    <row r="35" spans="1:7" ht="20.100000000000001" customHeight="1" x14ac:dyDescent="0.25">
      <c r="A35" s="111"/>
      <c r="B35" s="100" t="s">
        <v>55</v>
      </c>
      <c r="C35" s="116" t="s">
        <v>40</v>
      </c>
      <c r="D35" s="756"/>
      <c r="E35" s="756">
        <v>300</v>
      </c>
      <c r="F35" s="642"/>
      <c r="G35" s="2784"/>
    </row>
    <row r="36" spans="1:7" ht="20.100000000000001" customHeight="1" x14ac:dyDescent="0.25">
      <c r="A36" s="111"/>
      <c r="B36" s="100" t="s">
        <v>21</v>
      </c>
      <c r="C36" s="116" t="s">
        <v>41</v>
      </c>
      <c r="D36" s="756"/>
      <c r="E36" s="756"/>
      <c r="F36" s="642">
        <v>100</v>
      </c>
      <c r="G36" s="668" t="s">
        <v>931</v>
      </c>
    </row>
    <row r="37" spans="1:7" ht="20.100000000000001" customHeight="1" thickBot="1" x14ac:dyDescent="0.3">
      <c r="A37" s="117"/>
      <c r="B37" s="105" t="s">
        <v>42</v>
      </c>
      <c r="C37" s="1881" t="s">
        <v>930</v>
      </c>
      <c r="D37" s="780"/>
      <c r="E37" s="780"/>
      <c r="F37" s="643">
        <v>300</v>
      </c>
      <c r="G37" s="668" t="s">
        <v>339</v>
      </c>
    </row>
    <row r="38" spans="1:7" ht="20.100000000000001" customHeight="1" x14ac:dyDescent="0.25">
      <c r="A38" s="169" t="s">
        <v>44</v>
      </c>
      <c r="B38" s="170" t="s">
        <v>0</v>
      </c>
      <c r="C38" s="624" t="s">
        <v>326</v>
      </c>
      <c r="D38" s="1880"/>
      <c r="E38" s="288">
        <v>150</v>
      </c>
      <c r="F38" s="656"/>
      <c r="G38" s="664" t="s">
        <v>329</v>
      </c>
    </row>
    <row r="39" spans="1:7" ht="20.100000000000001" customHeight="1" x14ac:dyDescent="0.25">
      <c r="A39" s="111"/>
      <c r="B39" s="100" t="s">
        <v>1</v>
      </c>
      <c r="C39" s="116" t="s">
        <v>326</v>
      </c>
      <c r="D39" s="756"/>
      <c r="E39" s="289">
        <v>100</v>
      </c>
      <c r="F39" s="653"/>
      <c r="G39" s="666" t="s">
        <v>330</v>
      </c>
    </row>
    <row r="40" spans="1:7" ht="20.100000000000001" customHeight="1" thickBot="1" x14ac:dyDescent="0.3">
      <c r="A40" s="112"/>
      <c r="B40" s="113"/>
      <c r="C40" s="114"/>
      <c r="D40" s="780"/>
      <c r="E40" s="291"/>
      <c r="F40" s="654"/>
      <c r="G40" s="664"/>
    </row>
    <row r="41" spans="1:7" ht="15.95" customHeight="1" x14ac:dyDescent="0.25">
      <c r="A41" s="107"/>
      <c r="B41" s="108"/>
      <c r="C41" s="2383"/>
      <c r="D41" s="103"/>
      <c r="E41" s="122"/>
      <c r="F41" s="292"/>
    </row>
    <row r="42" spans="1:7" ht="15.95" customHeight="1" x14ac:dyDescent="0.25">
      <c r="A42" s="107"/>
      <c r="B42" s="108"/>
      <c r="C42" s="2383"/>
      <c r="D42" s="103"/>
      <c r="E42" s="103"/>
      <c r="F42" s="103"/>
      <c r="G42" s="123"/>
    </row>
    <row r="43" spans="1:7" x14ac:dyDescent="0.25">
      <c r="A43" s="107"/>
      <c r="B43" s="108"/>
      <c r="C43" s="2383"/>
      <c r="D43" s="110"/>
      <c r="E43" s="110"/>
      <c r="F43" s="110"/>
    </row>
    <row r="45" spans="1:7" x14ac:dyDescent="0.25">
      <c r="A45" s="107"/>
      <c r="B45" s="108"/>
      <c r="C45" s="2383"/>
      <c r="D45" s="103"/>
      <c r="E45" s="103"/>
      <c r="F45" s="103"/>
      <c r="G45" s="204"/>
    </row>
  </sheetData>
  <mergeCells count="1">
    <mergeCell ref="G34:G35"/>
  </mergeCells>
  <pageMargins left="0.25" right="0.25" top="0.25" bottom="0.25" header="0.25" footer="0.25"/>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2D1F-5D53-4460-AB2A-DB6BC39315FF}">
  <dimension ref="A1:K72"/>
  <sheetViews>
    <sheetView topLeftCell="A57" zoomScaleNormal="100" workbookViewId="0">
      <selection activeCell="O67" sqref="O67"/>
    </sheetView>
  </sheetViews>
  <sheetFormatPr defaultRowHeight="15" x14ac:dyDescent="0.25"/>
  <cols>
    <col min="1" max="1" width="14.7109375" style="2382" customWidth="1"/>
    <col min="2" max="2" width="9.7109375" style="2382" customWidth="1"/>
    <col min="3" max="3" width="22.7109375" style="2382" customWidth="1"/>
    <col min="4" max="5" width="7.7109375" style="2382" customWidth="1"/>
    <col min="6" max="8" width="8.7109375" style="2382" customWidth="1"/>
    <col min="9" max="9" width="3.7109375" style="2382" customWidth="1"/>
    <col min="10" max="16384" width="9.140625" style="2382"/>
  </cols>
  <sheetData>
    <row r="1" spans="1:10" ht="19.5" customHeight="1" x14ac:dyDescent="0.25">
      <c r="A1" s="2380"/>
      <c r="B1" s="2380"/>
      <c r="C1" s="2380"/>
      <c r="D1" s="2380"/>
      <c r="E1" s="2380"/>
      <c r="F1" s="2380"/>
      <c r="G1" s="2380"/>
      <c r="H1" s="2380"/>
      <c r="I1" s="2380"/>
      <c r="J1" s="2380"/>
    </row>
    <row r="2" spans="1:10" ht="15.95" customHeight="1" x14ac:dyDescent="0.25">
      <c r="A2" s="2483" t="s">
        <v>1131</v>
      </c>
      <c r="B2" s="2483"/>
      <c r="C2" s="2483"/>
      <c r="D2" s="2483"/>
      <c r="E2" s="2483"/>
      <c r="F2" s="2483"/>
      <c r="G2" s="2483"/>
      <c r="H2" s="2483"/>
      <c r="I2" s="2380"/>
      <c r="J2" s="2380"/>
    </row>
    <row r="3" spans="1:10" ht="15.95" customHeight="1" x14ac:dyDescent="0.4">
      <c r="A3" s="2387"/>
      <c r="B3" s="14"/>
      <c r="D3" s="8"/>
      <c r="E3" s="277"/>
      <c r="F3" s="277"/>
      <c r="G3" s="277"/>
      <c r="H3" s="2380"/>
      <c r="I3" s="2380"/>
      <c r="J3" s="2380"/>
    </row>
    <row r="4" spans="1:10" ht="15.95" customHeight="1" x14ac:dyDescent="0.25">
      <c r="A4" s="380" t="s">
        <v>320</v>
      </c>
      <c r="B4" s="882"/>
      <c r="C4" s="883"/>
      <c r="D4" s="8"/>
      <c r="E4" s="8"/>
      <c r="F4" s="8"/>
      <c r="G4" s="8"/>
      <c r="H4" s="2380"/>
      <c r="I4" s="2380"/>
      <c r="J4" s="2380"/>
    </row>
    <row r="5" spans="1:10" ht="45" customHeight="1" x14ac:dyDescent="0.25">
      <c r="A5" s="119"/>
      <c r="B5" s="2482" t="s">
        <v>417</v>
      </c>
      <c r="C5" s="2484"/>
      <c r="D5" s="2484"/>
      <c r="E5" s="2484"/>
      <c r="F5" s="2484"/>
      <c r="G5" s="2484"/>
      <c r="H5" s="2484"/>
      <c r="I5" s="2380"/>
      <c r="J5" s="2380"/>
    </row>
    <row r="6" spans="1:10" ht="20.100000000000001" customHeight="1" thickBot="1" x14ac:dyDescent="0.3">
      <c r="A6" s="119" t="s">
        <v>420</v>
      </c>
      <c r="B6" s="2380"/>
      <c r="C6" s="2381"/>
      <c r="D6" s="2381"/>
      <c r="E6" s="2381"/>
      <c r="F6" s="2381"/>
      <c r="G6" s="2381"/>
      <c r="H6" s="2381"/>
      <c r="I6" s="2380"/>
      <c r="J6" s="2380"/>
    </row>
    <row r="7" spans="1:10" ht="20.100000000000001" customHeight="1" thickBot="1" x14ac:dyDescent="0.3">
      <c r="A7" s="278" t="s">
        <v>182</v>
      </c>
      <c r="B7" s="279" t="s">
        <v>80</v>
      </c>
      <c r="C7" s="280" t="s">
        <v>19</v>
      </c>
      <c r="D7" s="877"/>
      <c r="E7" s="282" t="s">
        <v>403</v>
      </c>
      <c r="F7" s="639"/>
      <c r="G7" s="711" t="s">
        <v>981</v>
      </c>
      <c r="H7" s="710"/>
      <c r="I7" s="2380"/>
      <c r="J7" s="2380"/>
    </row>
    <row r="8" spans="1:10" ht="20.100000000000001" customHeight="1" thickBot="1" x14ac:dyDescent="0.3">
      <c r="A8" s="283" t="s">
        <v>185</v>
      </c>
      <c r="B8" s="658" t="s">
        <v>324</v>
      </c>
      <c r="C8" s="284"/>
      <c r="D8" s="767" t="s">
        <v>103</v>
      </c>
      <c r="E8" s="753" t="s">
        <v>104</v>
      </c>
      <c r="F8" s="754" t="s">
        <v>105</v>
      </c>
      <c r="G8" s="755" t="s">
        <v>245</v>
      </c>
      <c r="H8" s="755" t="s">
        <v>366</v>
      </c>
      <c r="I8" s="2380"/>
      <c r="J8" s="2380"/>
    </row>
    <row r="9" spans="1:10" ht="20.100000000000001" customHeight="1" x14ac:dyDescent="0.25">
      <c r="A9" s="169" t="s">
        <v>20</v>
      </c>
      <c r="B9" s="170" t="s">
        <v>21</v>
      </c>
      <c r="C9" s="838" t="s">
        <v>321</v>
      </c>
      <c r="D9" s="852">
        <v>10</v>
      </c>
      <c r="E9" s="726"/>
      <c r="F9" s="727"/>
      <c r="G9" s="728">
        <f t="shared" ref="G9:G36" si="0">(D9*12)+(E9*4)+(F9*1)</f>
        <v>120</v>
      </c>
      <c r="H9" s="908">
        <f t="shared" ref="H9:H14" si="1">D9*3</f>
        <v>30</v>
      </c>
      <c r="I9" s="2380"/>
      <c r="J9" s="2380"/>
    </row>
    <row r="10" spans="1:10" ht="20.100000000000001" customHeight="1" x14ac:dyDescent="0.25">
      <c r="A10" s="111"/>
      <c r="B10" s="100" t="s">
        <v>51</v>
      </c>
      <c r="C10" s="839" t="s">
        <v>321</v>
      </c>
      <c r="D10" s="853">
        <v>10</v>
      </c>
      <c r="E10" s="730"/>
      <c r="F10" s="731"/>
      <c r="G10" s="728">
        <f t="shared" si="0"/>
        <v>120</v>
      </c>
      <c r="H10" s="937">
        <f t="shared" si="1"/>
        <v>30</v>
      </c>
      <c r="I10" s="2380"/>
      <c r="J10" s="2380"/>
    </row>
    <row r="11" spans="1:10" ht="20.100000000000001" customHeight="1" x14ac:dyDescent="0.25">
      <c r="A11" s="111"/>
      <c r="B11" s="100" t="s">
        <v>0</v>
      </c>
      <c r="C11" s="839" t="s">
        <v>321</v>
      </c>
      <c r="D11" s="853">
        <v>10</v>
      </c>
      <c r="E11" s="730"/>
      <c r="F11" s="731"/>
      <c r="G11" s="728">
        <f t="shared" si="0"/>
        <v>120</v>
      </c>
      <c r="H11" s="937">
        <f t="shared" si="1"/>
        <v>30</v>
      </c>
      <c r="I11" s="2380"/>
      <c r="J11" s="2380"/>
    </row>
    <row r="12" spans="1:10" ht="20.100000000000001" customHeight="1" x14ac:dyDescent="0.25">
      <c r="A12" s="111"/>
      <c r="B12" s="100" t="s">
        <v>24</v>
      </c>
      <c r="C12" s="839" t="s">
        <v>321</v>
      </c>
      <c r="D12" s="853">
        <v>10</v>
      </c>
      <c r="E12" s="730"/>
      <c r="F12" s="731"/>
      <c r="G12" s="728">
        <f t="shared" si="0"/>
        <v>120</v>
      </c>
      <c r="H12" s="937">
        <f t="shared" si="1"/>
        <v>30</v>
      </c>
      <c r="I12" s="2380"/>
      <c r="J12" s="2380"/>
    </row>
    <row r="13" spans="1:10" ht="20.100000000000001" customHeight="1" x14ac:dyDescent="0.25">
      <c r="A13" s="111"/>
      <c r="B13" s="101" t="s">
        <v>1</v>
      </c>
      <c r="C13" s="839" t="s">
        <v>321</v>
      </c>
      <c r="D13" s="853">
        <v>5</v>
      </c>
      <c r="E13" s="730"/>
      <c r="F13" s="731"/>
      <c r="G13" s="728">
        <f t="shared" si="0"/>
        <v>60</v>
      </c>
      <c r="H13" s="937">
        <f t="shared" si="1"/>
        <v>15</v>
      </c>
      <c r="I13" s="2380"/>
      <c r="J13" s="2380"/>
    </row>
    <row r="14" spans="1:10" ht="20.100000000000001" customHeight="1" x14ac:dyDescent="0.25">
      <c r="A14" s="111"/>
      <c r="B14" s="101" t="s">
        <v>22</v>
      </c>
      <c r="C14" s="839" t="s">
        <v>321</v>
      </c>
      <c r="D14" s="853">
        <v>10</v>
      </c>
      <c r="E14" s="730"/>
      <c r="F14" s="731"/>
      <c r="G14" s="728">
        <f t="shared" si="0"/>
        <v>120</v>
      </c>
      <c r="H14" s="937">
        <f t="shared" si="1"/>
        <v>30</v>
      </c>
      <c r="I14" s="2380"/>
      <c r="J14" s="2380"/>
    </row>
    <row r="15" spans="1:10" ht="20.100000000000001" customHeight="1" thickBot="1" x14ac:dyDescent="0.3">
      <c r="A15" s="117"/>
      <c r="B15" s="105" t="s">
        <v>22</v>
      </c>
      <c r="C15" s="840" t="s">
        <v>25</v>
      </c>
      <c r="D15" s="854">
        <v>10</v>
      </c>
      <c r="E15" s="732"/>
      <c r="F15" s="733"/>
      <c r="G15" s="728">
        <f t="shared" si="0"/>
        <v>120</v>
      </c>
      <c r="H15" s="928">
        <v>30</v>
      </c>
      <c r="I15" s="2380"/>
      <c r="J15" s="2380"/>
    </row>
    <row r="16" spans="1:10" ht="20.100000000000001" customHeight="1" x14ac:dyDescent="0.25">
      <c r="A16" s="660" t="s">
        <v>26</v>
      </c>
      <c r="B16" s="623" t="s">
        <v>1</v>
      </c>
      <c r="C16" s="889" t="s">
        <v>27</v>
      </c>
      <c r="D16" s="852">
        <v>13</v>
      </c>
      <c r="E16" s="726"/>
      <c r="F16" s="727"/>
      <c r="G16" s="728">
        <f t="shared" si="0"/>
        <v>156</v>
      </c>
      <c r="H16" s="908">
        <v>40</v>
      </c>
      <c r="I16" s="2380"/>
      <c r="J16" s="2380"/>
    </row>
    <row r="17" spans="1:10" ht="20.100000000000001" customHeight="1" x14ac:dyDescent="0.25">
      <c r="A17" s="111"/>
      <c r="B17" s="100" t="s">
        <v>21</v>
      </c>
      <c r="C17" s="839" t="s">
        <v>28</v>
      </c>
      <c r="D17" s="853"/>
      <c r="E17" s="730"/>
      <c r="F17" s="731">
        <v>106</v>
      </c>
      <c r="G17" s="728">
        <f t="shared" si="0"/>
        <v>106</v>
      </c>
      <c r="H17" s="937">
        <v>106</v>
      </c>
      <c r="I17" s="2478" t="s">
        <v>1139</v>
      </c>
      <c r="J17" s="2441" t="s">
        <v>1135</v>
      </c>
    </row>
    <row r="18" spans="1:10" ht="20.100000000000001" customHeight="1" x14ac:dyDescent="0.25">
      <c r="A18" s="111"/>
      <c r="B18" s="100" t="s">
        <v>21</v>
      </c>
      <c r="C18" s="839" t="s">
        <v>53</v>
      </c>
      <c r="D18" s="853"/>
      <c r="E18" s="730">
        <v>3</v>
      </c>
      <c r="F18" s="731"/>
      <c r="G18" s="728">
        <f t="shared" si="0"/>
        <v>12</v>
      </c>
      <c r="H18" s="937">
        <v>3</v>
      </c>
      <c r="I18" s="2380"/>
      <c r="J18" s="2380"/>
    </row>
    <row r="19" spans="1:10" ht="20.100000000000001" customHeight="1" x14ac:dyDescent="0.25">
      <c r="A19" s="111"/>
      <c r="B19" s="100" t="s">
        <v>1</v>
      </c>
      <c r="C19" s="839" t="s">
        <v>53</v>
      </c>
      <c r="D19" s="853"/>
      <c r="E19" s="730">
        <v>15</v>
      </c>
      <c r="F19" s="731"/>
      <c r="G19" s="728">
        <f t="shared" si="0"/>
        <v>60</v>
      </c>
      <c r="H19" s="937">
        <v>15</v>
      </c>
      <c r="I19" s="2380"/>
      <c r="J19" s="2380"/>
    </row>
    <row r="20" spans="1:10" ht="20.100000000000001" customHeight="1" x14ac:dyDescent="0.25">
      <c r="A20" s="111"/>
      <c r="B20" s="100" t="s">
        <v>23</v>
      </c>
      <c r="C20" s="839" t="s">
        <v>29</v>
      </c>
      <c r="D20" s="853"/>
      <c r="E20" s="730"/>
      <c r="F20" s="731">
        <v>114.72</v>
      </c>
      <c r="G20" s="728">
        <v>115</v>
      </c>
      <c r="H20" s="937">
        <v>115</v>
      </c>
      <c r="I20" s="2478" t="s">
        <v>1138</v>
      </c>
      <c r="J20" s="2441" t="s">
        <v>1134</v>
      </c>
    </row>
    <row r="21" spans="1:10" ht="20.100000000000001" customHeight="1" x14ac:dyDescent="0.25">
      <c r="A21" s="111"/>
      <c r="B21" s="100" t="s">
        <v>23</v>
      </c>
      <c r="C21" s="839" t="s">
        <v>30</v>
      </c>
      <c r="D21" s="853"/>
      <c r="E21" s="730"/>
      <c r="F21" s="731">
        <v>18</v>
      </c>
      <c r="G21" s="728">
        <f t="shared" si="0"/>
        <v>18</v>
      </c>
      <c r="H21" s="937">
        <v>18</v>
      </c>
      <c r="I21" s="2380"/>
      <c r="J21" s="2380"/>
    </row>
    <row r="22" spans="1:10" ht="20.100000000000001" customHeight="1" x14ac:dyDescent="0.25">
      <c r="A22" s="111"/>
      <c r="B22" s="100" t="s">
        <v>23</v>
      </c>
      <c r="C22" s="839" t="s">
        <v>224</v>
      </c>
      <c r="D22" s="853"/>
      <c r="E22" s="730"/>
      <c r="F22" s="731">
        <v>424</v>
      </c>
      <c r="G22" s="728">
        <f t="shared" si="0"/>
        <v>424</v>
      </c>
      <c r="H22" s="937">
        <v>424</v>
      </c>
      <c r="I22" s="2478" t="s">
        <v>1137</v>
      </c>
      <c r="J22" s="2441" t="s">
        <v>1134</v>
      </c>
    </row>
    <row r="23" spans="1:10" ht="20.100000000000001" customHeight="1" x14ac:dyDescent="0.25">
      <c r="A23" s="111"/>
      <c r="B23" s="100" t="s">
        <v>23</v>
      </c>
      <c r="C23" s="839" t="s">
        <v>439</v>
      </c>
      <c r="D23" s="853"/>
      <c r="E23" s="730"/>
      <c r="F23" s="731">
        <v>25</v>
      </c>
      <c r="G23" s="728">
        <f t="shared" si="0"/>
        <v>25</v>
      </c>
      <c r="H23" s="928">
        <v>25</v>
      </c>
      <c r="I23" s="2478"/>
      <c r="J23" s="2380"/>
    </row>
    <row r="24" spans="1:10" ht="20.100000000000001" customHeight="1" thickBot="1" x14ac:dyDescent="0.3">
      <c r="A24" s="117"/>
      <c r="B24" s="105" t="s">
        <v>23</v>
      </c>
      <c r="C24" s="840" t="s">
        <v>1132</v>
      </c>
      <c r="D24" s="854"/>
      <c r="E24" s="732"/>
      <c r="F24" s="733">
        <v>158.99</v>
      </c>
      <c r="G24" s="734">
        <v>160</v>
      </c>
      <c r="H24" s="884">
        <v>160</v>
      </c>
      <c r="I24" s="2478" t="s">
        <v>1136</v>
      </c>
      <c r="J24" s="2441" t="s">
        <v>1134</v>
      </c>
    </row>
    <row r="25" spans="1:10" ht="20.100000000000001" customHeight="1" x14ac:dyDescent="0.25">
      <c r="A25" s="169" t="s">
        <v>31</v>
      </c>
      <c r="B25" s="170" t="s">
        <v>21</v>
      </c>
      <c r="C25" s="838" t="s">
        <v>32</v>
      </c>
      <c r="D25" s="852"/>
      <c r="E25" s="726">
        <v>50</v>
      </c>
      <c r="F25" s="727"/>
      <c r="G25" s="728">
        <f t="shared" si="0"/>
        <v>200</v>
      </c>
      <c r="H25" s="928">
        <v>50</v>
      </c>
      <c r="I25" s="2380"/>
      <c r="J25" s="2380"/>
    </row>
    <row r="26" spans="1:10" ht="20.100000000000001" customHeight="1" x14ac:dyDescent="0.25">
      <c r="A26" s="111"/>
      <c r="B26" s="100" t="s">
        <v>21</v>
      </c>
      <c r="C26" s="839" t="s">
        <v>33</v>
      </c>
      <c r="D26" s="853"/>
      <c r="E26" s="730">
        <v>6</v>
      </c>
      <c r="F26" s="731"/>
      <c r="G26" s="728">
        <f t="shared" si="0"/>
        <v>24</v>
      </c>
      <c r="H26" s="937">
        <v>6</v>
      </c>
      <c r="I26" s="2380"/>
      <c r="J26" s="2380"/>
    </row>
    <row r="27" spans="1:10" ht="20.100000000000001" customHeight="1" x14ac:dyDescent="0.25">
      <c r="A27" s="687"/>
      <c r="B27" s="620" t="s">
        <v>370</v>
      </c>
      <c r="C27" s="850" t="s">
        <v>371</v>
      </c>
      <c r="D27" s="861"/>
      <c r="E27" s="739">
        <v>2.5</v>
      </c>
      <c r="F27" s="740"/>
      <c r="G27" s="728">
        <f t="shared" si="0"/>
        <v>10</v>
      </c>
      <c r="H27" s="938">
        <v>4</v>
      </c>
      <c r="I27" s="2380"/>
      <c r="J27" s="2380"/>
    </row>
    <row r="28" spans="1:10" ht="20.100000000000001" customHeight="1" x14ac:dyDescent="0.25">
      <c r="A28" s="687"/>
      <c r="B28" s="620" t="s">
        <v>352</v>
      </c>
      <c r="C28" s="850" t="s">
        <v>371</v>
      </c>
      <c r="D28" s="861"/>
      <c r="E28" s="739">
        <v>2.5</v>
      </c>
      <c r="F28" s="740"/>
      <c r="G28" s="728">
        <f t="shared" si="0"/>
        <v>10</v>
      </c>
      <c r="H28" s="938">
        <v>4</v>
      </c>
      <c r="I28" s="2380"/>
      <c r="J28" s="2380"/>
    </row>
    <row r="29" spans="1:10" ht="20.100000000000001" customHeight="1" x14ac:dyDescent="0.25">
      <c r="A29" s="687"/>
      <c r="B29" s="620" t="s">
        <v>374</v>
      </c>
      <c r="C29" s="850" t="s">
        <v>371</v>
      </c>
      <c r="D29" s="861"/>
      <c r="E29" s="739">
        <v>2.5</v>
      </c>
      <c r="F29" s="740"/>
      <c r="G29" s="728">
        <f t="shared" si="0"/>
        <v>10</v>
      </c>
      <c r="H29" s="938">
        <v>4</v>
      </c>
      <c r="I29" s="2380"/>
      <c r="J29" s="2380"/>
    </row>
    <row r="30" spans="1:10" ht="20.100000000000001" customHeight="1" thickBot="1" x14ac:dyDescent="0.3">
      <c r="A30" s="117"/>
      <c r="B30" s="105" t="s">
        <v>21</v>
      </c>
      <c r="C30" s="840" t="s">
        <v>34</v>
      </c>
      <c r="D30" s="854"/>
      <c r="E30" s="732">
        <v>15</v>
      </c>
      <c r="F30" s="733"/>
      <c r="G30" s="734">
        <f t="shared" si="0"/>
        <v>60</v>
      </c>
      <c r="H30" s="884">
        <v>15</v>
      </c>
      <c r="I30" s="2380"/>
      <c r="J30" s="2380"/>
    </row>
    <row r="31" spans="1:10" ht="20.100000000000001" customHeight="1" x14ac:dyDescent="0.25">
      <c r="A31" s="169" t="s">
        <v>328</v>
      </c>
      <c r="B31" s="170" t="s">
        <v>1</v>
      </c>
      <c r="C31" s="838" t="s">
        <v>35</v>
      </c>
      <c r="D31" s="852"/>
      <c r="E31" s="726">
        <v>150</v>
      </c>
      <c r="F31" s="727"/>
      <c r="G31" s="728">
        <f t="shared" si="0"/>
        <v>600</v>
      </c>
      <c r="H31" s="908">
        <v>150</v>
      </c>
      <c r="I31" s="2380"/>
      <c r="J31" s="2380"/>
    </row>
    <row r="32" spans="1:10" ht="20.100000000000001" customHeight="1" x14ac:dyDescent="0.25">
      <c r="A32" s="2385"/>
      <c r="B32" s="100" t="s">
        <v>1</v>
      </c>
      <c r="C32" s="890" t="s">
        <v>367</v>
      </c>
      <c r="D32" s="853"/>
      <c r="E32" s="730">
        <v>15</v>
      </c>
      <c r="F32" s="730"/>
      <c r="G32" s="728">
        <f t="shared" si="0"/>
        <v>60</v>
      </c>
      <c r="H32" s="937">
        <v>15</v>
      </c>
      <c r="I32" s="2380"/>
      <c r="J32" s="2380"/>
    </row>
    <row r="33" spans="1:11" ht="20.100000000000001" customHeight="1" x14ac:dyDescent="0.25">
      <c r="A33" s="111"/>
      <c r="B33" s="100" t="s">
        <v>21</v>
      </c>
      <c r="C33" s="839" t="s">
        <v>369</v>
      </c>
      <c r="D33" s="853"/>
      <c r="E33" s="730"/>
      <c r="F33" s="730">
        <v>10</v>
      </c>
      <c r="G33" s="728">
        <f t="shared" si="0"/>
        <v>10</v>
      </c>
      <c r="H33" s="937">
        <v>10</v>
      </c>
      <c r="I33" s="2380"/>
      <c r="J33" s="2380"/>
    </row>
    <row r="34" spans="1:11" ht="20.100000000000001" customHeight="1" thickBot="1" x14ac:dyDescent="0.3">
      <c r="A34" s="117"/>
      <c r="B34" s="105" t="s">
        <v>21</v>
      </c>
      <c r="C34" s="939" t="s">
        <v>368</v>
      </c>
      <c r="D34" s="854"/>
      <c r="E34" s="732"/>
      <c r="F34" s="732">
        <v>10</v>
      </c>
      <c r="G34" s="734">
        <f t="shared" si="0"/>
        <v>10</v>
      </c>
      <c r="H34" s="884">
        <v>10</v>
      </c>
      <c r="I34" s="2380"/>
      <c r="J34" s="2380"/>
    </row>
    <row r="35" spans="1:11" ht="15.95" customHeight="1" x14ac:dyDescent="0.25">
      <c r="A35" s="169" t="s">
        <v>36</v>
      </c>
      <c r="B35" s="170" t="s">
        <v>21</v>
      </c>
      <c r="C35" s="838" t="s">
        <v>375</v>
      </c>
      <c r="D35" s="852"/>
      <c r="E35" s="726">
        <v>4</v>
      </c>
      <c r="F35" s="727"/>
      <c r="G35" s="728">
        <f t="shared" si="0"/>
        <v>16</v>
      </c>
      <c r="H35" s="928">
        <v>4</v>
      </c>
      <c r="I35" s="2380"/>
      <c r="J35" s="2380"/>
    </row>
    <row r="36" spans="1:11" ht="15.95" customHeight="1" thickBot="1" x14ac:dyDescent="0.3">
      <c r="A36" s="111"/>
      <c r="B36" s="620" t="s">
        <v>21</v>
      </c>
      <c r="C36" s="850" t="s">
        <v>54</v>
      </c>
      <c r="D36" s="861">
        <v>15</v>
      </c>
      <c r="E36" s="730"/>
      <c r="F36" s="731"/>
      <c r="G36" s="728">
        <f t="shared" si="0"/>
        <v>180</v>
      </c>
      <c r="H36" s="928">
        <f>D36*3</f>
        <v>45</v>
      </c>
      <c r="I36" s="2380"/>
      <c r="J36" s="2380"/>
    </row>
    <row r="37" spans="1:11" ht="15.95" customHeight="1" thickBot="1" x14ac:dyDescent="0.3">
      <c r="A37" s="687"/>
      <c r="B37" s="620"/>
      <c r="C37" s="850"/>
      <c r="D37" s="861"/>
      <c r="E37" s="739"/>
      <c r="F37" s="740"/>
      <c r="G37" s="728"/>
      <c r="H37" s="884"/>
      <c r="I37" s="2380"/>
      <c r="J37" s="2380"/>
      <c r="K37" s="693"/>
    </row>
    <row r="38" spans="1:11" ht="15.95" customHeight="1" thickBot="1" x14ac:dyDescent="0.3">
      <c r="A38" s="690" t="s">
        <v>358</v>
      </c>
      <c r="B38" s="691"/>
      <c r="C38" s="878"/>
      <c r="D38" s="693">
        <f>SUM(D9:D37)</f>
        <v>93</v>
      </c>
      <c r="E38" s="693">
        <f>SUM(E9:E37)</f>
        <v>265.5</v>
      </c>
      <c r="F38" s="693">
        <f>SUM(F9:F37)</f>
        <v>866.71</v>
      </c>
      <c r="G38" s="693">
        <f>SUM(G9:G37)</f>
        <v>3046</v>
      </c>
      <c r="H38" s="693">
        <f>SUM(H9:H37)</f>
        <v>1418</v>
      </c>
      <c r="I38" s="895" t="s">
        <v>424</v>
      </c>
      <c r="J38" s="2380"/>
    </row>
    <row r="39" spans="1:11" ht="15.95" customHeight="1" x14ac:dyDescent="0.25">
      <c r="A39" s="885" t="s">
        <v>419</v>
      </c>
      <c r="B39" s="886"/>
      <c r="C39" s="837"/>
      <c r="D39" s="709"/>
      <c r="E39" s="709"/>
      <c r="F39" s="709"/>
      <c r="G39" s="709"/>
      <c r="H39" s="709"/>
      <c r="I39" s="2380"/>
      <c r="J39" s="2380"/>
    </row>
    <row r="40" spans="1:11" ht="60" customHeight="1" x14ac:dyDescent="0.25">
      <c r="A40" s="887" t="s">
        <v>424</v>
      </c>
      <c r="B40" s="2482" t="s">
        <v>1140</v>
      </c>
      <c r="C40" s="2482"/>
      <c r="D40" s="2482"/>
      <c r="E40" s="2482"/>
      <c r="F40" s="2482"/>
      <c r="G40" s="2482"/>
      <c r="H40" s="2482"/>
      <c r="I40" s="2482"/>
      <c r="J40" s="2380"/>
    </row>
    <row r="41" spans="1:11" ht="20.100000000000001" customHeight="1" x14ac:dyDescent="0.25">
      <c r="A41" s="1"/>
      <c r="B41" s="2384"/>
      <c r="C41" s="108"/>
      <c r="D41" s="103"/>
      <c r="E41" s="122"/>
      <c r="F41" s="292"/>
      <c r="G41" s="716"/>
      <c r="H41" s="292"/>
      <c r="I41" s="2380"/>
      <c r="J41" s="2380"/>
    </row>
    <row r="42" spans="1:11" ht="20.100000000000001" customHeight="1" x14ac:dyDescent="0.25">
      <c r="A42" s="1"/>
      <c r="B42" s="2384"/>
      <c r="C42" s="108"/>
      <c r="D42" s="103"/>
      <c r="E42" s="122"/>
      <c r="F42" s="292"/>
      <c r="G42" s="716"/>
      <c r="H42" s="292"/>
      <c r="I42" s="2380"/>
      <c r="J42" s="2380"/>
    </row>
    <row r="43" spans="1:11" ht="20.100000000000001" customHeight="1" x14ac:dyDescent="0.25">
      <c r="A43" s="119" t="s">
        <v>319</v>
      </c>
      <c r="B43" s="120"/>
      <c r="C43" s="16"/>
      <c r="D43" s="121"/>
      <c r="E43" s="8"/>
      <c r="F43" s="8"/>
      <c r="G43" s="717"/>
      <c r="H43" s="8"/>
      <c r="I43" s="2380"/>
      <c r="J43" s="2380"/>
    </row>
    <row r="44" spans="1:11" ht="60" customHeight="1" x14ac:dyDescent="0.25">
      <c r="A44" s="119"/>
      <c r="B44" s="2482" t="s">
        <v>418</v>
      </c>
      <c r="C44" s="2485"/>
      <c r="D44" s="2485"/>
      <c r="E44" s="2485"/>
      <c r="F44" s="2485"/>
      <c r="G44" s="2485"/>
      <c r="H44" s="2485"/>
      <c r="I44" s="2380"/>
      <c r="J44" s="2380"/>
    </row>
    <row r="45" spans="1:11" ht="20.100000000000001" customHeight="1" thickBot="1" x14ac:dyDescent="0.3">
      <c r="A45" s="119" t="s">
        <v>421</v>
      </c>
      <c r="B45" s="120"/>
      <c r="C45" s="16"/>
      <c r="D45" s="121"/>
      <c r="E45" s="8"/>
      <c r="F45" s="8"/>
      <c r="G45" s="717"/>
      <c r="H45" s="8"/>
      <c r="I45" s="2380"/>
      <c r="J45" s="2380"/>
    </row>
    <row r="46" spans="1:11" ht="15.95" customHeight="1" thickBot="1" x14ac:dyDescent="0.3">
      <c r="A46" s="294" t="s">
        <v>18</v>
      </c>
      <c r="B46" s="295" t="s">
        <v>80</v>
      </c>
      <c r="C46" s="867" t="s">
        <v>19</v>
      </c>
      <c r="D46" s="760"/>
      <c r="E46" s="761" t="s">
        <v>403</v>
      </c>
      <c r="F46" s="762"/>
      <c r="G46" s="711" t="s">
        <v>981</v>
      </c>
      <c r="H46" s="710"/>
      <c r="I46" s="2380"/>
      <c r="J46" s="2380"/>
    </row>
    <row r="47" spans="1:11" ht="15.95" customHeight="1" thickBot="1" x14ac:dyDescent="0.3">
      <c r="A47" s="749"/>
      <c r="B47" s="712"/>
      <c r="C47" s="879"/>
      <c r="D47" s="759" t="s">
        <v>103</v>
      </c>
      <c r="E47" s="753" t="s">
        <v>104</v>
      </c>
      <c r="F47" s="754" t="s">
        <v>105</v>
      </c>
      <c r="G47" s="755" t="s">
        <v>245</v>
      </c>
      <c r="H47" s="755" t="s">
        <v>366</v>
      </c>
      <c r="I47" s="2380"/>
      <c r="J47" s="2380"/>
    </row>
    <row r="48" spans="1:11" ht="20.100000000000001" customHeight="1" x14ac:dyDescent="0.25">
      <c r="A48" s="2386"/>
      <c r="B48" s="100" t="s">
        <v>22</v>
      </c>
      <c r="C48" s="839" t="s">
        <v>40</v>
      </c>
      <c r="D48" s="104"/>
      <c r="E48" s="756"/>
      <c r="F48" s="731">
        <v>0</v>
      </c>
      <c r="G48" s="728">
        <v>0</v>
      </c>
      <c r="H48" s="729">
        <v>0</v>
      </c>
      <c r="I48" s="2380"/>
      <c r="J48" s="2380"/>
    </row>
    <row r="49" spans="1:10" ht="20.100000000000001" customHeight="1" x14ac:dyDescent="0.25">
      <c r="A49" s="111"/>
      <c r="B49" s="100" t="s">
        <v>55</v>
      </c>
      <c r="C49" s="839" t="s">
        <v>40</v>
      </c>
      <c r="D49" s="104"/>
      <c r="E49" s="756">
        <v>300</v>
      </c>
      <c r="F49" s="731"/>
      <c r="G49" s="728">
        <f t="shared" ref="G49:G52" si="2">(D49*12)+(E49*4)+(F49*1)</f>
        <v>1200</v>
      </c>
      <c r="H49" s="735">
        <v>300</v>
      </c>
      <c r="I49" s="2380"/>
      <c r="J49" s="2380"/>
    </row>
    <row r="50" spans="1:10" ht="20.100000000000001" customHeight="1" x14ac:dyDescent="0.25">
      <c r="A50" s="111"/>
      <c r="B50" s="100" t="s">
        <v>21</v>
      </c>
      <c r="C50" s="839" t="s">
        <v>41</v>
      </c>
      <c r="D50" s="104"/>
      <c r="E50" s="756"/>
      <c r="F50" s="731">
        <v>100</v>
      </c>
      <c r="G50" s="728">
        <f t="shared" si="2"/>
        <v>100</v>
      </c>
      <c r="H50" s="735">
        <v>100</v>
      </c>
      <c r="I50" s="2380"/>
      <c r="J50" s="2380"/>
    </row>
    <row r="51" spans="1:10" ht="20.100000000000001" customHeight="1" x14ac:dyDescent="0.25">
      <c r="A51" s="111"/>
      <c r="B51" s="100" t="s">
        <v>42</v>
      </c>
      <c r="C51" s="839" t="s">
        <v>43</v>
      </c>
      <c r="D51" s="104"/>
      <c r="E51" s="756"/>
      <c r="F51" s="731">
        <v>300</v>
      </c>
      <c r="G51" s="728">
        <f t="shared" si="2"/>
        <v>300</v>
      </c>
      <c r="H51" s="735">
        <v>300</v>
      </c>
      <c r="I51" s="2380"/>
      <c r="J51" s="2380"/>
    </row>
    <row r="52" spans="1:10" ht="15.95" customHeight="1" thickBot="1" x14ac:dyDescent="0.3">
      <c r="A52" s="117"/>
      <c r="B52" s="105"/>
      <c r="C52" s="839"/>
      <c r="D52" s="695"/>
      <c r="E52" s="757"/>
      <c r="F52" s="740"/>
      <c r="G52" s="728">
        <f t="shared" si="2"/>
        <v>0</v>
      </c>
      <c r="H52" s="742"/>
      <c r="I52" s="2380"/>
      <c r="J52" s="2380"/>
    </row>
    <row r="53" spans="1:10" ht="15.95" customHeight="1" thickBot="1" x14ac:dyDescent="0.3">
      <c r="A53" s="703" t="s">
        <v>359</v>
      </c>
      <c r="B53" s="689"/>
      <c r="C53" s="880"/>
      <c r="D53" s="693">
        <f>SUM(D48:D52)</f>
        <v>0</v>
      </c>
      <c r="E53" s="693">
        <f>SUM(E48:E52)</f>
        <v>300</v>
      </c>
      <c r="F53" s="693">
        <f>SUM(F48:F52)</f>
        <v>400</v>
      </c>
      <c r="G53" s="693">
        <f>SUM(G48:G52)</f>
        <v>1600</v>
      </c>
      <c r="H53" s="693">
        <f>SUM(H48:H52)</f>
        <v>700</v>
      </c>
      <c r="I53" s="888" t="s">
        <v>425</v>
      </c>
      <c r="J53" s="2380"/>
    </row>
    <row r="54" spans="1:10" x14ac:dyDescent="0.25">
      <c r="A54" s="885" t="s">
        <v>419</v>
      </c>
      <c r="B54" s="886"/>
      <c r="C54" s="837"/>
      <c r="D54" s="709"/>
      <c r="E54" s="709"/>
      <c r="F54" s="709"/>
      <c r="G54" s="709"/>
      <c r="H54" s="709"/>
      <c r="I54" s="2380"/>
      <c r="J54" s="2380"/>
    </row>
    <row r="55" spans="1:10" ht="60" customHeight="1" x14ac:dyDescent="0.25">
      <c r="A55" s="887" t="s">
        <v>425</v>
      </c>
      <c r="B55" s="2482" t="s">
        <v>432</v>
      </c>
      <c r="C55" s="2482"/>
      <c r="D55" s="2482"/>
      <c r="E55" s="2482"/>
      <c r="F55" s="2482"/>
      <c r="G55" s="2482"/>
      <c r="H55" s="2482"/>
      <c r="I55" s="2482"/>
      <c r="J55" s="2380"/>
    </row>
    <row r="56" spans="1:10" ht="15.75" x14ac:dyDescent="0.25">
      <c r="A56" s="887"/>
      <c r="B56" s="2389"/>
      <c r="C56" s="2389"/>
      <c r="D56" s="2389"/>
      <c r="E56" s="2389"/>
      <c r="F56" s="2389"/>
      <c r="G56" s="2389"/>
      <c r="H56" s="2389"/>
      <c r="I56" s="2389"/>
      <c r="J56" s="2380"/>
    </row>
    <row r="57" spans="1:10" ht="16.5" thickBot="1" x14ac:dyDescent="0.3">
      <c r="A57" s="893" t="s">
        <v>422</v>
      </c>
      <c r="B57" s="697"/>
      <c r="C57" s="2388"/>
      <c r="D57" s="709"/>
      <c r="E57" s="709"/>
      <c r="F57" s="709"/>
      <c r="G57" s="709"/>
      <c r="H57" s="709"/>
      <c r="I57" s="2380"/>
      <c r="J57" s="2380"/>
    </row>
    <row r="58" spans="1:10" ht="15.75" thickBot="1" x14ac:dyDescent="0.3">
      <c r="A58" s="294" t="s">
        <v>18</v>
      </c>
      <c r="B58" s="295" t="s">
        <v>80</v>
      </c>
      <c r="C58" s="867" t="s">
        <v>19</v>
      </c>
      <c r="D58" s="760"/>
      <c r="E58" s="761" t="s">
        <v>403</v>
      </c>
      <c r="F58" s="762"/>
      <c r="G58" s="711" t="s">
        <v>981</v>
      </c>
      <c r="H58" s="710"/>
      <c r="I58" s="2380"/>
      <c r="J58" s="2380"/>
    </row>
    <row r="59" spans="1:10" ht="15.75" thickBot="1" x14ac:dyDescent="0.3">
      <c r="A59" s="758" t="s">
        <v>44</v>
      </c>
      <c r="B59" s="712"/>
      <c r="C59" s="863"/>
      <c r="D59" s="759" t="s">
        <v>103</v>
      </c>
      <c r="E59" s="753" t="s">
        <v>104</v>
      </c>
      <c r="F59" s="754" t="s">
        <v>105</v>
      </c>
      <c r="G59" s="755" t="s">
        <v>245</v>
      </c>
      <c r="H59" s="755" t="s">
        <v>366</v>
      </c>
      <c r="I59" s="2380"/>
      <c r="J59" s="2380"/>
    </row>
    <row r="60" spans="1:10" x14ac:dyDescent="0.25">
      <c r="A60" s="2386"/>
      <c r="B60" s="635" t="s">
        <v>0</v>
      </c>
      <c r="C60" s="846" t="s">
        <v>326</v>
      </c>
      <c r="D60" s="705"/>
      <c r="E60" s="743">
        <v>150</v>
      </c>
      <c r="F60" s="744"/>
      <c r="G60" s="729">
        <f>(D60*12)+(E60*4)+(F60*1)</f>
        <v>600</v>
      </c>
      <c r="H60" s="729">
        <v>150</v>
      </c>
      <c r="I60" s="2380"/>
      <c r="J60" s="2380"/>
    </row>
    <row r="61" spans="1:10" x14ac:dyDescent="0.25">
      <c r="A61" s="111"/>
      <c r="B61" s="100" t="s">
        <v>1</v>
      </c>
      <c r="C61" s="839" t="s">
        <v>326</v>
      </c>
      <c r="D61" s="104"/>
      <c r="E61" s="730">
        <v>100</v>
      </c>
      <c r="F61" s="300"/>
      <c r="G61" s="737">
        <f>(D61*12)+(E61*4)+(F61*1)</f>
        <v>400</v>
      </c>
      <c r="H61" s="735">
        <v>100</v>
      </c>
      <c r="I61" s="2380"/>
      <c r="J61" s="2380"/>
    </row>
    <row r="62" spans="1:10" ht="15.75" thickBot="1" x14ac:dyDescent="0.3">
      <c r="A62" s="687"/>
      <c r="B62" s="701"/>
      <c r="C62" s="850"/>
      <c r="D62" s="695"/>
      <c r="E62" s="740"/>
      <c r="F62" s="702"/>
      <c r="G62" s="737">
        <f>(D62*12)+(E62*4)+(F62*1)</f>
        <v>0</v>
      </c>
      <c r="H62" s="745"/>
      <c r="I62" s="2380"/>
      <c r="J62" s="2380"/>
    </row>
    <row r="63" spans="1:10" ht="16.5" thickBot="1" x14ac:dyDescent="0.3">
      <c r="A63" s="703" t="s">
        <v>360</v>
      </c>
      <c r="B63" s="689"/>
      <c r="C63" s="706"/>
      <c r="D63" s="693">
        <f>SUM(D60:D62)</f>
        <v>0</v>
      </c>
      <c r="E63" s="693">
        <f>SUM(E60:E62)</f>
        <v>250</v>
      </c>
      <c r="F63" s="693">
        <f>SUM(F60:F62)</f>
        <v>0</v>
      </c>
      <c r="G63" s="693">
        <f>SUM(G60:G62)</f>
        <v>1000</v>
      </c>
      <c r="H63" s="693">
        <f>SUM(H60:H62)</f>
        <v>250</v>
      </c>
      <c r="I63" s="892" t="s">
        <v>426</v>
      </c>
      <c r="J63" s="2380"/>
    </row>
    <row r="64" spans="1:10" x14ac:dyDescent="0.25">
      <c r="A64" s="885" t="s">
        <v>419</v>
      </c>
      <c r="B64" s="886"/>
      <c r="C64" s="837"/>
      <c r="D64" s="709"/>
      <c r="E64" s="709"/>
      <c r="F64" s="709"/>
      <c r="G64" s="709"/>
      <c r="H64" s="709"/>
      <c r="I64" s="2380"/>
      <c r="J64" s="2380"/>
    </row>
    <row r="65" spans="1:10" ht="60" customHeight="1" x14ac:dyDescent="0.25">
      <c r="A65" s="887" t="s">
        <v>426</v>
      </c>
      <c r="B65" s="2482" t="s">
        <v>423</v>
      </c>
      <c r="C65" s="2482"/>
      <c r="D65" s="2482"/>
      <c r="E65" s="2482"/>
      <c r="F65" s="2482"/>
      <c r="G65" s="2482"/>
      <c r="H65" s="2482"/>
      <c r="I65" s="2482"/>
      <c r="J65" s="2380"/>
    </row>
    <row r="66" spans="1:10" ht="15.75" x14ac:dyDescent="0.25">
      <c r="A66" s="107"/>
      <c r="B66" s="108"/>
      <c r="C66" s="2383"/>
      <c r="D66" s="103"/>
      <c r="E66" s="122"/>
      <c r="F66" s="292"/>
      <c r="G66" s="292"/>
      <c r="H66" s="292"/>
      <c r="I66" s="2380"/>
      <c r="J66" s="2380"/>
    </row>
    <row r="67" spans="1:10" ht="15.75" thickBot="1" x14ac:dyDescent="0.3">
      <c r="A67" s="107"/>
      <c r="B67" s="108"/>
      <c r="C67" s="2383"/>
      <c r="D67" s="103"/>
      <c r="E67" s="103"/>
      <c r="F67" s="103"/>
      <c r="G67" s="103"/>
      <c r="H67" s="103"/>
      <c r="I67" s="2380"/>
      <c r="J67" s="2380"/>
    </row>
    <row r="68" spans="1:10" ht="15.75" thickBot="1" x14ac:dyDescent="0.3">
      <c r="A68" s="2479" t="s">
        <v>415</v>
      </c>
      <c r="B68" s="2480"/>
      <c r="C68" s="2481"/>
      <c r="D68" s="766"/>
      <c r="E68" s="761" t="s">
        <v>403</v>
      </c>
      <c r="F68" s="762"/>
      <c r="G68" s="711" t="s">
        <v>981</v>
      </c>
      <c r="H68" s="710"/>
      <c r="I68" s="2380"/>
      <c r="J68" s="2380" t="s">
        <v>1133</v>
      </c>
    </row>
    <row r="69" spans="1:10" ht="15.75" thickBot="1" x14ac:dyDescent="0.3">
      <c r="D69" s="870" t="s">
        <v>103</v>
      </c>
      <c r="E69" s="721" t="s">
        <v>104</v>
      </c>
      <c r="F69" s="722" t="s">
        <v>105</v>
      </c>
      <c r="G69" s="755" t="s">
        <v>245</v>
      </c>
      <c r="H69" s="755" t="s">
        <v>366</v>
      </c>
      <c r="I69" s="2380"/>
      <c r="J69" s="2380"/>
    </row>
    <row r="70" spans="1:10" ht="16.5" thickBot="1" x14ac:dyDescent="0.3">
      <c r="A70" s="107"/>
      <c r="B70" s="108"/>
      <c r="C70" s="2383"/>
      <c r="D70" s="723">
        <f>D63+D53+D38</f>
        <v>93</v>
      </c>
      <c r="E70" s="724">
        <f>E63+E53+E38</f>
        <v>815.5</v>
      </c>
      <c r="F70" s="724">
        <f>F63+F53+F38</f>
        <v>1266.71</v>
      </c>
      <c r="G70" s="724">
        <f>G63+G53+G38</f>
        <v>5646</v>
      </c>
      <c r="H70" s="725">
        <f>H63+H53+H38</f>
        <v>2368</v>
      </c>
      <c r="I70" s="894" t="s">
        <v>427</v>
      </c>
      <c r="J70" s="2380" t="s">
        <v>1133</v>
      </c>
    </row>
    <row r="71" spans="1:10" x14ac:dyDescent="0.25">
      <c r="A71" s="885" t="s">
        <v>419</v>
      </c>
      <c r="B71" s="886"/>
      <c r="C71" s="837"/>
      <c r="D71" s="709"/>
      <c r="E71" s="709"/>
      <c r="F71" s="709"/>
      <c r="G71" s="709"/>
      <c r="H71" s="709"/>
      <c r="I71" s="2380"/>
      <c r="J71" s="2380"/>
    </row>
    <row r="72" spans="1:10" ht="60" customHeight="1" x14ac:dyDescent="0.25">
      <c r="A72" s="887" t="s">
        <v>427</v>
      </c>
      <c r="B72" s="2482" t="s">
        <v>1141</v>
      </c>
      <c r="C72" s="2482"/>
      <c r="D72" s="2482"/>
      <c r="E72" s="2482"/>
      <c r="F72" s="2482"/>
      <c r="G72" s="2482"/>
      <c r="H72" s="2482"/>
      <c r="I72" s="2482"/>
    </row>
  </sheetData>
  <mergeCells count="8">
    <mergeCell ref="A68:C68"/>
    <mergeCell ref="B72:I72"/>
    <mergeCell ref="A2:H2"/>
    <mergeCell ref="B5:H5"/>
    <mergeCell ref="B40:I40"/>
    <mergeCell ref="B44:H44"/>
    <mergeCell ref="B55:I55"/>
    <mergeCell ref="B65:I65"/>
  </mergeCells>
  <pageMargins left="0.25" right="0.25" top="0.25" bottom="0.25" header="0.25" footer="0.25"/>
  <pageSetup scale="90" orientation="portrait" r:id="rId1"/>
  <rowBreaks count="1" manualBreakCount="1">
    <brk id="41" max="16383" man="1"/>
  </rowBreaks>
  <colBreaks count="1" manualBreakCount="1">
    <brk id="10"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FA12-AC0B-44E4-A627-B4CAECEAA2AE}">
  <sheetPr>
    <pageSetUpPr fitToPage="1"/>
  </sheetPr>
  <dimension ref="A1:V313"/>
  <sheetViews>
    <sheetView zoomScaleNormal="100" workbookViewId="0">
      <selection activeCell="D20" sqref="D20"/>
    </sheetView>
  </sheetViews>
  <sheetFormatPr defaultRowHeight="15" x14ac:dyDescent="0.25"/>
  <cols>
    <col min="1" max="5" width="10.7109375" style="2407" customWidth="1"/>
    <col min="6" max="6" width="0.85546875" style="2407" customWidth="1"/>
    <col min="7" max="11" width="10.7109375" style="2407" customWidth="1"/>
    <col min="12" max="12" width="5.7109375" style="2407" customWidth="1"/>
    <col min="13" max="16" width="10.7109375" style="2407" customWidth="1"/>
    <col min="17" max="16384" width="9.140625" style="2407"/>
  </cols>
  <sheetData>
    <row r="1" spans="1:11" ht="18.75" x14ac:dyDescent="0.3">
      <c r="A1" s="164"/>
      <c r="B1" s="164"/>
      <c r="C1" s="166"/>
      <c r="D1" s="166"/>
      <c r="E1" s="167" t="s">
        <v>152</v>
      </c>
    </row>
    <row r="2" spans="1:11" ht="9.9499999999999993" customHeight="1" x14ac:dyDescent="0.3">
      <c r="A2" s="164"/>
      <c r="B2" s="164"/>
      <c r="C2" s="166"/>
      <c r="D2" s="166"/>
      <c r="E2" s="167"/>
    </row>
    <row r="3" spans="1:11" ht="18.75" x14ac:dyDescent="0.3">
      <c r="A3" s="164"/>
      <c r="B3" s="2587" t="s">
        <v>699</v>
      </c>
      <c r="C3" s="2587"/>
      <c r="D3" s="2587"/>
      <c r="E3" s="2587"/>
      <c r="F3" s="2587"/>
      <c r="G3" s="2587"/>
      <c r="H3" s="2587"/>
      <c r="I3" s="2587"/>
      <c r="J3" s="2587"/>
      <c r="K3" s="2587"/>
    </row>
    <row r="4" spans="1:11" ht="18.75" x14ac:dyDescent="0.3">
      <c r="A4" s="164"/>
      <c r="B4" s="2495" t="s">
        <v>207</v>
      </c>
      <c r="C4" s="2495"/>
      <c r="D4" s="2495"/>
      <c r="E4" s="2495"/>
      <c r="F4" s="2495"/>
      <c r="G4" s="2495"/>
      <c r="H4" s="2495"/>
      <c r="I4" s="2495"/>
      <c r="J4" s="2495"/>
      <c r="K4" s="2495"/>
    </row>
    <row r="5" spans="1:11" x14ac:dyDescent="0.25">
      <c r="B5" s="2495" t="s">
        <v>700</v>
      </c>
      <c r="C5" s="2495"/>
      <c r="D5" s="2495"/>
      <c r="E5" s="2495"/>
      <c r="F5" s="2495"/>
      <c r="G5" s="2495"/>
      <c r="H5" s="2495"/>
      <c r="I5" s="2495"/>
      <c r="J5" s="2495"/>
      <c r="K5" s="2495"/>
    </row>
    <row r="6" spans="1:11" ht="5.0999999999999996" customHeight="1" x14ac:dyDescent="0.25"/>
    <row r="8" spans="1:11" ht="5.0999999999999996" customHeight="1" x14ac:dyDescent="0.25"/>
    <row r="9" spans="1:11" ht="19.5" thickBot="1" x14ac:dyDescent="0.35">
      <c r="A9" s="164" t="s">
        <v>59</v>
      </c>
      <c r="B9" s="164"/>
      <c r="C9" s="2588">
        <f>This_Month</f>
        <v>0</v>
      </c>
      <c r="D9" s="2588"/>
      <c r="E9" s="2588"/>
      <c r="F9" s="18"/>
      <c r="G9" s="168">
        <f>G56</f>
        <v>2021</v>
      </c>
      <c r="H9" s="168"/>
      <c r="K9" s="162"/>
    </row>
    <row r="10" spans="1:11" ht="19.5" thickBot="1" x14ac:dyDescent="0.35">
      <c r="A10" s="164"/>
      <c r="B10" s="164"/>
      <c r="C10" s="171"/>
      <c r="D10" s="166"/>
      <c r="E10" s="166"/>
      <c r="F10" s="18"/>
      <c r="G10" s="168"/>
      <c r="H10" s="168"/>
      <c r="K10" s="162"/>
    </row>
    <row r="11" spans="1:11" ht="16.5" thickBot="1" x14ac:dyDescent="0.3">
      <c r="A11" s="172" t="s">
        <v>201</v>
      </c>
      <c r="B11" s="173"/>
      <c r="C11" s="173"/>
      <c r="D11" s="375">
        <f>D60</f>
        <v>0</v>
      </c>
      <c r="E11" s="173"/>
      <c r="F11" s="173"/>
      <c r="G11" s="492"/>
      <c r="H11" s="492"/>
      <c r="I11" s="2428" t="s">
        <v>203</v>
      </c>
      <c r="J11" s="174">
        <f>K60</f>
        <v>0</v>
      </c>
      <c r="K11" s="162"/>
    </row>
    <row r="12" spans="1:11" ht="19.5" thickBot="1" x14ac:dyDescent="0.3">
      <c r="A12" s="494" t="s">
        <v>701</v>
      </c>
      <c r="B12" s="503"/>
      <c r="C12" s="495"/>
      <c r="D12" s="496" t="s">
        <v>86</v>
      </c>
      <c r="E12" s="497">
        <f>D73</f>
        <v>0</v>
      </c>
      <c r="F12" s="175"/>
      <c r="G12" s="176"/>
      <c r="H12" s="176"/>
      <c r="I12" s="177"/>
      <c r="K12" s="162"/>
    </row>
    <row r="13" spans="1:11" ht="16.5" thickBot="1" x14ac:dyDescent="0.3">
      <c r="A13" s="172" t="s">
        <v>159</v>
      </c>
      <c r="B13" s="173"/>
      <c r="C13" s="173"/>
      <c r="D13" s="173"/>
      <c r="E13" s="173"/>
      <c r="F13" s="173"/>
      <c r="G13" s="205"/>
      <c r="H13" s="205"/>
      <c r="I13" s="2424"/>
      <c r="J13" s="174">
        <f>J11-E12</f>
        <v>0</v>
      </c>
      <c r="K13" s="162"/>
    </row>
    <row r="14" spans="1:11" x14ac:dyDescent="0.25">
      <c r="A14" s="178" t="s">
        <v>219</v>
      </c>
      <c r="B14" s="179"/>
      <c r="C14" s="179"/>
      <c r="D14" s="180"/>
      <c r="E14" s="181"/>
      <c r="F14" s="177"/>
      <c r="G14" s="182"/>
      <c r="H14" s="182"/>
      <c r="I14" s="177"/>
      <c r="J14" s="177"/>
      <c r="K14" s="183"/>
    </row>
    <row r="15" spans="1:11" x14ac:dyDescent="0.25">
      <c r="A15" s="184" t="s">
        <v>97</v>
      </c>
      <c r="B15" s="197"/>
      <c r="C15" s="177"/>
      <c r="D15" s="185">
        <f>C110</f>
        <v>0</v>
      </c>
      <c r="E15" s="181"/>
      <c r="F15" s="177"/>
      <c r="G15" s="182"/>
      <c r="H15" s="182"/>
      <c r="I15" s="177"/>
      <c r="J15" s="177"/>
      <c r="K15" s="183"/>
    </row>
    <row r="16" spans="1:11" ht="15.75" thickBot="1" x14ac:dyDescent="0.3">
      <c r="A16" s="184" t="s">
        <v>98</v>
      </c>
      <c r="B16" s="197"/>
      <c r="C16" s="177"/>
      <c r="D16" s="185">
        <f>D111</f>
        <v>0</v>
      </c>
      <c r="E16" s="181"/>
      <c r="F16" s="177"/>
      <c r="G16" s="182"/>
      <c r="H16" s="182"/>
      <c r="I16" s="177"/>
      <c r="J16" s="177"/>
      <c r="K16" s="183"/>
    </row>
    <row r="17" spans="1:11" ht="16.5" thickBot="1" x14ac:dyDescent="0.3">
      <c r="A17" s="188" t="s">
        <v>218</v>
      </c>
      <c r="B17" s="189"/>
      <c r="C17" s="189"/>
      <c r="D17" s="190" t="s">
        <v>85</v>
      </c>
      <c r="E17" s="191">
        <f>E112</f>
        <v>0</v>
      </c>
      <c r="F17" s="177"/>
      <c r="G17" s="182"/>
      <c r="H17" s="182"/>
      <c r="I17" s="177"/>
      <c r="J17" s="177"/>
      <c r="K17" s="183"/>
    </row>
    <row r="18" spans="1:11" x14ac:dyDescent="0.25">
      <c r="A18" s="498" t="s">
        <v>160</v>
      </c>
      <c r="B18" s="504"/>
      <c r="C18" s="475"/>
      <c r="D18" s="476"/>
      <c r="E18" s="181"/>
      <c r="F18" s="177"/>
      <c r="G18" s="182"/>
      <c r="H18" s="182"/>
      <c r="I18" s="177"/>
      <c r="J18" s="177"/>
      <c r="K18" s="183"/>
    </row>
    <row r="19" spans="1:11" x14ac:dyDescent="0.25">
      <c r="A19" s="374" t="s">
        <v>45</v>
      </c>
      <c r="B19" s="505"/>
      <c r="C19" s="177"/>
      <c r="D19" s="185">
        <f>H159+H188</f>
        <v>0</v>
      </c>
      <c r="E19" s="181"/>
      <c r="F19" s="177"/>
      <c r="G19" s="182"/>
      <c r="H19" s="182"/>
      <c r="I19" s="177"/>
      <c r="J19" s="177"/>
      <c r="K19" s="183"/>
    </row>
    <row r="20" spans="1:11" x14ac:dyDescent="0.25">
      <c r="A20" s="373" t="s">
        <v>155</v>
      </c>
      <c r="B20" s="506"/>
      <c r="C20" s="179"/>
      <c r="D20" s="185">
        <f>I159</f>
        <v>101.28</v>
      </c>
      <c r="E20" s="181"/>
      <c r="F20" s="177"/>
      <c r="G20" s="182"/>
      <c r="H20" s="182"/>
      <c r="I20" s="177"/>
      <c r="J20" s="177"/>
      <c r="K20" s="183"/>
    </row>
    <row r="21" spans="1:11" x14ac:dyDescent="0.25">
      <c r="A21" s="372" t="s">
        <v>56</v>
      </c>
      <c r="B21" s="507"/>
      <c r="C21" s="371"/>
      <c r="D21" s="185">
        <f>I188</f>
        <v>0</v>
      </c>
      <c r="E21" s="181"/>
      <c r="F21" s="177"/>
      <c r="G21" s="182"/>
      <c r="H21" s="182"/>
      <c r="I21" s="177"/>
      <c r="J21" s="177"/>
      <c r="K21" s="183"/>
    </row>
    <row r="22" spans="1:11" x14ac:dyDescent="0.25">
      <c r="A22" s="370" t="s">
        <v>210</v>
      </c>
      <c r="B22" s="508"/>
      <c r="C22" s="369"/>
      <c r="D22" s="185">
        <f>D269</f>
        <v>0</v>
      </c>
      <c r="E22" s="181"/>
      <c r="F22" s="177"/>
      <c r="G22" s="182"/>
      <c r="H22" s="182"/>
      <c r="I22" s="177"/>
      <c r="J22" s="177"/>
      <c r="K22" s="183"/>
    </row>
    <row r="23" spans="1:11" x14ac:dyDescent="0.25">
      <c r="A23" s="368" t="s">
        <v>156</v>
      </c>
      <c r="B23" s="509"/>
      <c r="C23" s="367"/>
      <c r="D23" s="185">
        <f>D239</f>
        <v>0</v>
      </c>
      <c r="E23" s="181"/>
      <c r="F23" s="177"/>
      <c r="G23" s="182"/>
      <c r="H23" s="182"/>
      <c r="I23" s="177"/>
      <c r="J23" s="177"/>
      <c r="K23" s="183"/>
    </row>
    <row r="24" spans="1:11" ht="15.75" thickBot="1" x14ac:dyDescent="0.3">
      <c r="A24" s="366" t="s">
        <v>157</v>
      </c>
      <c r="B24" s="510"/>
      <c r="C24" s="365"/>
      <c r="D24" s="186">
        <f>D254</f>
        <v>0</v>
      </c>
      <c r="E24" s="181"/>
      <c r="F24" s="177"/>
      <c r="G24" s="187"/>
      <c r="H24" s="187"/>
      <c r="I24" s="177"/>
      <c r="J24" s="177"/>
      <c r="K24" s="183"/>
    </row>
    <row r="25" spans="1:11" ht="16.5" thickBot="1" x14ac:dyDescent="0.3">
      <c r="A25" s="192" t="s">
        <v>161</v>
      </c>
      <c r="B25" s="193"/>
      <c r="C25" s="193"/>
      <c r="D25" s="194" t="s">
        <v>86</v>
      </c>
      <c r="E25" s="174">
        <f>SUM(D19:D24)</f>
        <v>101.28</v>
      </c>
      <c r="F25" s="177"/>
      <c r="G25" s="182"/>
      <c r="H25" s="182"/>
      <c r="I25" s="177"/>
      <c r="J25" s="177"/>
      <c r="K25" s="183"/>
    </row>
    <row r="26" spans="1:11" ht="16.5" thickBot="1" x14ac:dyDescent="0.3">
      <c r="G26" s="201"/>
      <c r="H26" s="201"/>
      <c r="K26" s="183"/>
    </row>
    <row r="27" spans="1:11" ht="16.5" thickBot="1" x14ac:dyDescent="0.3">
      <c r="A27" s="172" t="s">
        <v>102</v>
      </c>
      <c r="B27" s="173"/>
      <c r="C27" s="173"/>
      <c r="D27" s="195"/>
      <c r="E27" s="173"/>
      <c r="F27" s="173"/>
      <c r="G27" s="205"/>
      <c r="H27" s="205"/>
      <c r="I27" s="2423"/>
      <c r="J27" s="191">
        <f>J13+E17-E25</f>
        <v>-101.28</v>
      </c>
      <c r="K27" s="183"/>
    </row>
    <row r="28" spans="1:11" ht="16.5" thickBot="1" x14ac:dyDescent="0.3">
      <c r="J28" s="201"/>
      <c r="K28" s="183"/>
    </row>
    <row r="29" spans="1:11" ht="16.5" thickBot="1" x14ac:dyDescent="0.3">
      <c r="A29" s="478" t="s">
        <v>252</v>
      </c>
      <c r="B29" s="511"/>
      <c r="C29" s="477"/>
      <c r="D29" s="500"/>
      <c r="E29" s="499">
        <f>D206</f>
        <v>0</v>
      </c>
      <c r="G29" s="201"/>
      <c r="H29" s="201"/>
      <c r="K29" s="183"/>
    </row>
    <row r="30" spans="1:11" ht="16.5" thickBot="1" x14ac:dyDescent="0.3">
      <c r="A30" s="364" t="s">
        <v>267</v>
      </c>
      <c r="B30" s="512"/>
      <c r="C30" s="363"/>
      <c r="D30" s="501"/>
      <c r="E30" s="502">
        <f>D248</f>
        <v>0</v>
      </c>
      <c r="G30" s="201"/>
      <c r="H30" s="201"/>
      <c r="K30" s="183"/>
    </row>
    <row r="31" spans="1:11" ht="15.75" x14ac:dyDescent="0.25">
      <c r="G31" s="201"/>
      <c r="H31" s="201"/>
      <c r="K31" s="183"/>
    </row>
    <row r="32" spans="1:11" ht="16.5" thickBot="1" x14ac:dyDescent="0.3">
      <c r="A32" s="258" t="s">
        <v>258</v>
      </c>
      <c r="B32" s="258"/>
      <c r="E32" s="2419"/>
      <c r="G32" s="2442"/>
      <c r="H32" s="2442"/>
      <c r="K32" s="183"/>
    </row>
    <row r="33" spans="1:11" ht="15.75" thickBot="1" x14ac:dyDescent="0.3">
      <c r="A33" s="582" t="s">
        <v>68</v>
      </c>
      <c r="B33" s="401"/>
      <c r="C33" s="94" t="s">
        <v>58</v>
      </c>
      <c r="D33" s="402" t="s">
        <v>126</v>
      </c>
      <c r="E33" s="403" t="s">
        <v>127</v>
      </c>
      <c r="G33" s="611" t="s">
        <v>243</v>
      </c>
      <c r="H33" s="610" t="s">
        <v>308</v>
      </c>
      <c r="I33" s="618" t="s">
        <v>309</v>
      </c>
      <c r="J33" s="612"/>
    </row>
    <row r="34" spans="1:11" x14ac:dyDescent="0.25">
      <c r="A34" s="399" t="s">
        <v>155</v>
      </c>
      <c r="B34" s="513"/>
      <c r="C34" s="79">
        <v>935</v>
      </c>
      <c r="D34" s="400">
        <f>D80</f>
        <v>0</v>
      </c>
      <c r="E34" s="411">
        <f>D165</f>
        <v>-101.28</v>
      </c>
      <c r="G34" s="613">
        <f>C34-E34</f>
        <v>1036.28</v>
      </c>
      <c r="H34" s="614">
        <f>E34/C34</f>
        <v>-0.10832085561497326</v>
      </c>
      <c r="I34" s="612" t="s">
        <v>357</v>
      </c>
    </row>
    <row r="35" spans="1:11" x14ac:dyDescent="0.25">
      <c r="A35" s="306" t="s">
        <v>56</v>
      </c>
      <c r="B35" s="514"/>
      <c r="C35" s="79">
        <v>700</v>
      </c>
      <c r="D35" s="398">
        <f>D81</f>
        <v>0</v>
      </c>
      <c r="E35" s="412">
        <f>D194</f>
        <v>0</v>
      </c>
      <c r="G35" s="615">
        <f>C35-E35</f>
        <v>700</v>
      </c>
      <c r="H35" s="614">
        <f>E35/C35</f>
        <v>0</v>
      </c>
      <c r="I35" s="612" t="s">
        <v>355</v>
      </c>
      <c r="J35" s="2442"/>
    </row>
    <row r="36" spans="1:11" ht="15.75" thickBot="1" x14ac:dyDescent="0.3">
      <c r="A36" s="404" t="s">
        <v>57</v>
      </c>
      <c r="B36" s="515"/>
      <c r="C36" s="405">
        <v>250</v>
      </c>
      <c r="D36" s="406">
        <f>D82</f>
        <v>0</v>
      </c>
      <c r="E36" s="413">
        <f>D213</f>
        <v>0</v>
      </c>
      <c r="G36" s="616">
        <f>C36-E36</f>
        <v>250</v>
      </c>
      <c r="H36" s="617">
        <f>E36/C36</f>
        <v>0</v>
      </c>
      <c r="I36" s="612" t="s">
        <v>356</v>
      </c>
      <c r="J36" s="2442"/>
    </row>
    <row r="37" spans="1:11" ht="15.75" thickBot="1" x14ac:dyDescent="0.3">
      <c r="A37" s="407" t="s">
        <v>60</v>
      </c>
      <c r="B37" s="516"/>
      <c r="C37" s="408">
        <f>SUM(C34:C36)</f>
        <v>1885</v>
      </c>
      <c r="D37" s="409">
        <f>SUM(D34:D36)</f>
        <v>0</v>
      </c>
      <c r="E37" s="410">
        <f>SUM(E34:E36)</f>
        <v>-101.28</v>
      </c>
      <c r="G37" s="43">
        <f>C37-E37</f>
        <v>1986.28</v>
      </c>
      <c r="H37" s="11"/>
      <c r="I37" s="612"/>
    </row>
    <row r="38" spans="1:11" ht="5.0999999999999996" customHeight="1" thickBot="1" x14ac:dyDescent="0.35">
      <c r="A38" s="2433"/>
      <c r="B38" s="2433"/>
      <c r="E38" s="2419"/>
      <c r="G38" s="2442"/>
      <c r="H38" s="2442"/>
    </row>
    <row r="39" spans="1:11" ht="15.75" thickBot="1" x14ac:dyDescent="0.3">
      <c r="A39" s="421" t="s">
        <v>82</v>
      </c>
      <c r="B39" s="517"/>
      <c r="C39" s="422"/>
      <c r="D39" s="418" t="s">
        <v>126</v>
      </c>
      <c r="E39" s="155" t="s">
        <v>127</v>
      </c>
    </row>
    <row r="40" spans="1:11" x14ac:dyDescent="0.25">
      <c r="A40" s="423" t="s">
        <v>214</v>
      </c>
      <c r="B40" s="518"/>
      <c r="C40" s="424"/>
      <c r="D40" s="419">
        <f>D83</f>
        <v>0</v>
      </c>
      <c r="E40" s="61">
        <f>D270</f>
        <v>0</v>
      </c>
      <c r="F40" s="2442"/>
    </row>
    <row r="41" spans="1:11" x14ac:dyDescent="0.25">
      <c r="A41" s="425" t="s">
        <v>69</v>
      </c>
      <c r="B41" s="519"/>
      <c r="C41" s="430"/>
      <c r="D41" s="417">
        <f>D84</f>
        <v>0</v>
      </c>
      <c r="E41" s="32">
        <f>D240</f>
        <v>0</v>
      </c>
      <c r="F41" s="2442"/>
      <c r="J41" s="183"/>
    </row>
    <row r="42" spans="1:11" ht="15.75" thickBot="1" x14ac:dyDescent="0.3">
      <c r="A42" s="426" t="s">
        <v>46</v>
      </c>
      <c r="B42" s="520"/>
      <c r="C42" s="427"/>
      <c r="D42" s="420">
        <f>D85</f>
        <v>0</v>
      </c>
      <c r="E42" s="37">
        <f>D255</f>
        <v>0</v>
      </c>
      <c r="K42" s="183"/>
    </row>
    <row r="43" spans="1:11" ht="15.75" thickBot="1" x14ac:dyDescent="0.3">
      <c r="A43" s="428" t="s">
        <v>70</v>
      </c>
      <c r="B43" s="521"/>
      <c r="C43" s="429"/>
      <c r="D43" s="93">
        <f>SUM(D40:D42)</f>
        <v>0</v>
      </c>
      <c r="E43" s="33">
        <f>SUM(E40:E42)</f>
        <v>0</v>
      </c>
      <c r="K43" s="183"/>
    </row>
    <row r="44" spans="1:11" ht="15.75" thickBot="1" x14ac:dyDescent="0.3">
      <c r="A44" s="2420"/>
      <c r="B44" s="2420"/>
      <c r="C44" s="10"/>
      <c r="D44" s="10"/>
      <c r="E44" s="11"/>
      <c r="K44" s="183"/>
    </row>
    <row r="45" spans="1:11" ht="16.5" thickBot="1" x14ac:dyDescent="0.3">
      <c r="A45" s="487" t="s">
        <v>131</v>
      </c>
      <c r="B45" s="522"/>
      <c r="C45" s="488"/>
      <c r="D45" s="2434"/>
      <c r="E45" s="2434"/>
      <c r="F45" s="490"/>
      <c r="G45" s="2435"/>
      <c r="H45" s="2435"/>
      <c r="I45" s="362" t="s">
        <v>200</v>
      </c>
      <c r="J45" s="361" t="s">
        <v>199</v>
      </c>
      <c r="K45" s="183"/>
    </row>
    <row r="46" spans="1:11" ht="15.75" thickBot="1" x14ac:dyDescent="0.3">
      <c r="A46" s="197"/>
      <c r="B46" s="197"/>
      <c r="C46" s="177"/>
      <c r="F46" s="177"/>
      <c r="G46" s="196"/>
      <c r="H46" s="196"/>
      <c r="I46" s="198">
        <f>C37+E43</f>
        <v>1885</v>
      </c>
      <c r="J46" s="199">
        <f>E37+E43</f>
        <v>-101.28</v>
      </c>
      <c r="K46" s="183"/>
    </row>
    <row r="48" spans="1:11" ht="16.5" thickBot="1" x14ac:dyDescent="0.3">
      <c r="A48" s="200"/>
      <c r="B48" s="200"/>
      <c r="C48" s="200"/>
      <c r="D48" s="200"/>
      <c r="E48" s="200"/>
      <c r="F48" s="200"/>
      <c r="G48" s="177"/>
      <c r="H48" s="177"/>
      <c r="I48" s="201"/>
      <c r="J48" s="177"/>
      <c r="K48" s="183"/>
    </row>
    <row r="49" spans="1:14" ht="16.5" thickBot="1" x14ac:dyDescent="0.3">
      <c r="A49" s="172" t="s">
        <v>299</v>
      </c>
      <c r="B49" s="173"/>
      <c r="C49" s="173"/>
      <c r="D49" s="202"/>
      <c r="E49" s="173"/>
      <c r="F49" s="173"/>
      <c r="G49" s="205"/>
      <c r="H49" s="205"/>
      <c r="I49" s="2424"/>
      <c r="J49" s="191">
        <f>J257</f>
        <v>0</v>
      </c>
      <c r="K49" s="203"/>
    </row>
    <row r="50" spans="1:14" x14ac:dyDescent="0.25">
      <c r="A50" s="51" t="s">
        <v>162</v>
      </c>
      <c r="B50" s="51"/>
      <c r="C50" s="2429"/>
      <c r="D50" s="2419"/>
      <c r="E50" s="11"/>
    </row>
    <row r="54" spans="1:14" ht="18.75" x14ac:dyDescent="0.3">
      <c r="E54" s="380" t="s">
        <v>144</v>
      </c>
      <c r="I54" s="18"/>
      <c r="J54" s="2519" t="s">
        <v>556</v>
      </c>
      <c r="K54" s="2519"/>
    </row>
    <row r="55" spans="1:14" ht="9.9499999999999993" customHeight="1" x14ac:dyDescent="0.25">
      <c r="A55" s="1013"/>
      <c r="B55" s="1013"/>
      <c r="C55" s="1801" t="s">
        <v>854</v>
      </c>
      <c r="D55" s="2419"/>
      <c r="E55" s="2419"/>
      <c r="J55" s="2419"/>
    </row>
    <row r="56" spans="1:14" ht="19.5" thickBot="1" x14ac:dyDescent="0.35">
      <c r="A56" s="164" t="s">
        <v>59</v>
      </c>
      <c r="B56" s="164"/>
      <c r="C56" s="2589"/>
      <c r="D56" s="2589"/>
      <c r="E56" s="2589"/>
      <c r="F56" s="18"/>
      <c r="G56" s="2320">
        <v>2021</v>
      </c>
      <c r="H56" s="168"/>
      <c r="J56" s="2419"/>
    </row>
    <row r="57" spans="1:14" x14ac:dyDescent="0.25">
      <c r="J57" s="2419"/>
    </row>
    <row r="58" spans="1:14" ht="12" customHeight="1" x14ac:dyDescent="0.25">
      <c r="A58" s="258" t="s">
        <v>64</v>
      </c>
      <c r="B58" s="258"/>
      <c r="C58" s="11"/>
      <c r="D58" s="1802" t="s">
        <v>855</v>
      </c>
      <c r="E58" s="2419"/>
      <c r="J58" s="2419"/>
    </row>
    <row r="59" spans="1:14" ht="8.1" customHeight="1" thickBot="1" x14ac:dyDescent="0.35">
      <c r="A59" s="2433"/>
      <c r="B59" s="2433"/>
      <c r="C59" s="11"/>
      <c r="D59" s="2419"/>
      <c r="E59" s="2419"/>
      <c r="J59" s="2419"/>
    </row>
    <row r="60" spans="1:14" ht="15.75" thickBot="1" x14ac:dyDescent="0.3">
      <c r="A60" s="2426" t="s">
        <v>198</v>
      </c>
      <c r="B60" s="2427"/>
      <c r="C60" s="2423"/>
      <c r="D60" s="359"/>
      <c r="E60" s="358"/>
      <c r="F60" s="2423"/>
      <c r="G60" s="2423"/>
      <c r="H60" s="2423"/>
      <c r="I60" s="2423"/>
      <c r="J60" s="357" t="s">
        <v>203</v>
      </c>
      <c r="K60" s="356"/>
    </row>
    <row r="61" spans="1:14" ht="9.9499999999999993" customHeight="1" thickBot="1" x14ac:dyDescent="0.3">
      <c r="B61" s="1804" t="s">
        <v>856</v>
      </c>
      <c r="H61" s="1804" t="s">
        <v>857</v>
      </c>
      <c r="K61" s="162"/>
    </row>
    <row r="62" spans="1:14" ht="20.100000000000001" customHeight="1" thickBot="1" x14ac:dyDescent="0.3">
      <c r="A62" s="2415" t="s">
        <v>169</v>
      </c>
      <c r="B62" s="2416"/>
      <c r="C62" s="2416"/>
      <c r="D62" s="73" t="s">
        <v>17</v>
      </c>
      <c r="E62" s="207" t="s">
        <v>99</v>
      </c>
      <c r="G62" s="2584" t="s">
        <v>554</v>
      </c>
      <c r="H62" s="2585"/>
      <c r="I62" s="2585"/>
      <c r="J62" s="2586"/>
      <c r="K62" s="162"/>
    </row>
    <row r="63" spans="1:14" ht="15.75" customHeight="1" thickBot="1" x14ac:dyDescent="0.3">
      <c r="A63" s="2486"/>
      <c r="B63" s="2487"/>
      <c r="C63" s="2488"/>
      <c r="D63" s="233"/>
      <c r="E63" s="355"/>
      <c r="G63" s="2415" t="s">
        <v>63</v>
      </c>
      <c r="H63" s="2416"/>
      <c r="I63" s="558" t="s">
        <v>17</v>
      </c>
      <c r="J63" s="271" t="s">
        <v>61</v>
      </c>
      <c r="K63" s="162"/>
      <c r="N63" s="2437"/>
    </row>
    <row r="64" spans="1:14" x14ac:dyDescent="0.25">
      <c r="A64" s="2489"/>
      <c r="B64" s="2490"/>
      <c r="C64" s="2491"/>
      <c r="D64" s="211"/>
      <c r="E64" s="354"/>
      <c r="G64" s="2486"/>
      <c r="H64" s="2488"/>
      <c r="I64" s="228"/>
      <c r="J64" s="231"/>
      <c r="K64" s="162"/>
    </row>
    <row r="65" spans="1:11" x14ac:dyDescent="0.25">
      <c r="A65" s="2489"/>
      <c r="B65" s="2490"/>
      <c r="C65" s="2491"/>
      <c r="D65" s="211"/>
      <c r="E65" s="354"/>
      <c r="G65" s="2489"/>
      <c r="H65" s="2491"/>
      <c r="I65" s="227"/>
      <c r="J65" s="226"/>
      <c r="K65" s="162"/>
    </row>
    <row r="66" spans="1:11" x14ac:dyDescent="0.25">
      <c r="A66" s="2489"/>
      <c r="B66" s="2490"/>
      <c r="C66" s="2491"/>
      <c r="D66" s="211"/>
      <c r="E66" s="354"/>
      <c r="G66" s="2489"/>
      <c r="H66" s="2491"/>
      <c r="I66" s="227"/>
      <c r="J66" s="226"/>
      <c r="K66" s="162"/>
    </row>
    <row r="67" spans="1:11" x14ac:dyDescent="0.25">
      <c r="A67" s="2489"/>
      <c r="B67" s="2490"/>
      <c r="C67" s="2491"/>
      <c r="D67" s="211"/>
      <c r="E67" s="354"/>
      <c r="G67" s="2489"/>
      <c r="H67" s="2491"/>
      <c r="I67" s="227"/>
      <c r="J67" s="226"/>
      <c r="K67" s="162"/>
    </row>
    <row r="68" spans="1:11" x14ac:dyDescent="0.25">
      <c r="A68" s="2489"/>
      <c r="B68" s="2490"/>
      <c r="C68" s="2491"/>
      <c r="D68" s="211"/>
      <c r="E68" s="354"/>
      <c r="G68" s="2489"/>
      <c r="H68" s="2491"/>
      <c r="I68" s="227"/>
      <c r="J68" s="226"/>
      <c r="K68" s="162"/>
    </row>
    <row r="69" spans="1:11" x14ac:dyDescent="0.25">
      <c r="A69" s="2489"/>
      <c r="B69" s="2490"/>
      <c r="C69" s="2491"/>
      <c r="D69" s="211"/>
      <c r="E69" s="354"/>
      <c r="G69" s="2489"/>
      <c r="H69" s="2491"/>
      <c r="I69" s="227"/>
      <c r="J69" s="226"/>
      <c r="K69" s="162"/>
    </row>
    <row r="70" spans="1:11" x14ac:dyDescent="0.25">
      <c r="A70" s="2489"/>
      <c r="B70" s="2490"/>
      <c r="C70" s="2491"/>
      <c r="D70" s="211"/>
      <c r="E70" s="354"/>
      <c r="G70" s="2489"/>
      <c r="H70" s="2491"/>
      <c r="I70" s="227"/>
      <c r="J70" s="226"/>
      <c r="K70" s="162"/>
    </row>
    <row r="71" spans="1:11" x14ac:dyDescent="0.25">
      <c r="A71" s="2489"/>
      <c r="B71" s="2490"/>
      <c r="C71" s="2491"/>
      <c r="D71" s="211"/>
      <c r="E71" s="354"/>
      <c r="G71" s="2489"/>
      <c r="H71" s="2491"/>
      <c r="I71" s="227"/>
      <c r="J71" s="226"/>
      <c r="K71" s="162"/>
    </row>
    <row r="72" spans="1:11" ht="15.75" thickBot="1" x14ac:dyDescent="0.3">
      <c r="A72" s="2489"/>
      <c r="B72" s="2490"/>
      <c r="C72" s="2491"/>
      <c r="D72" s="211"/>
      <c r="E72" s="354"/>
      <c r="G72" s="2492"/>
      <c r="H72" s="2494"/>
      <c r="I72" s="609"/>
      <c r="J72" s="330"/>
      <c r="K72" s="162"/>
    </row>
    <row r="73" spans="1:11" ht="16.5" thickBot="1" x14ac:dyDescent="0.3">
      <c r="A73" s="353" t="s">
        <v>197</v>
      </c>
      <c r="B73" s="526"/>
      <c r="C73" s="352" t="s">
        <v>86</v>
      </c>
      <c r="D73" s="85">
        <f>SUM(D63:D72)</f>
        <v>0</v>
      </c>
      <c r="E73" s="83"/>
      <c r="K73" s="162"/>
    </row>
    <row r="74" spans="1:11" ht="8.1" customHeight="1" thickBot="1" x14ac:dyDescent="0.3">
      <c r="K74" s="162"/>
    </row>
    <row r="75" spans="1:11" ht="15.75" thickBot="1" x14ac:dyDescent="0.3">
      <c r="A75" s="2422" t="s">
        <v>196</v>
      </c>
      <c r="B75" s="2423"/>
      <c r="C75" s="2423"/>
      <c r="D75" s="2423"/>
      <c r="E75" s="351"/>
      <c r="F75" s="2423"/>
      <c r="G75" s="2423"/>
      <c r="H75" s="2423"/>
      <c r="I75" s="2423"/>
      <c r="J75" s="2424"/>
      <c r="K75" s="33">
        <f>K60-D73</f>
        <v>0</v>
      </c>
    </row>
    <row r="76" spans="1:11" ht="8.1" customHeight="1" x14ac:dyDescent="0.25">
      <c r="E76" s="2419"/>
      <c r="K76" s="162"/>
    </row>
    <row r="77" spans="1:11" ht="12" customHeight="1" x14ac:dyDescent="0.25">
      <c r="A77" s="258" t="s">
        <v>763</v>
      </c>
      <c r="E77" s="2419"/>
      <c r="K77" s="162"/>
    </row>
    <row r="78" spans="1:11" ht="9.9499999999999993" customHeight="1" thickBot="1" x14ac:dyDescent="0.3">
      <c r="D78" s="1806" t="s">
        <v>858</v>
      </c>
      <c r="E78" s="2419"/>
      <c r="K78" s="162"/>
    </row>
    <row r="79" spans="1:11" ht="15" customHeight="1" thickBot="1" x14ac:dyDescent="0.3">
      <c r="A79" s="2580" t="s">
        <v>248</v>
      </c>
      <c r="B79" s="2581"/>
      <c r="C79" s="566" t="s">
        <v>226</v>
      </c>
      <c r="D79" s="563" t="s">
        <v>227</v>
      </c>
      <c r="E79" s="564" t="s">
        <v>230</v>
      </c>
      <c r="G79" s="2575" t="s">
        <v>138</v>
      </c>
      <c r="H79" s="2575"/>
      <c r="I79" s="2575"/>
      <c r="J79" s="2575"/>
      <c r="K79" s="2575"/>
    </row>
    <row r="80" spans="1:11" ht="15" customHeight="1" x14ac:dyDescent="0.25">
      <c r="A80" s="2582" t="s">
        <v>145</v>
      </c>
      <c r="B80" s="2583"/>
      <c r="C80" s="567">
        <v>935</v>
      </c>
      <c r="D80" s="554"/>
      <c r="E80" s="561">
        <f>C80-D80</f>
        <v>935</v>
      </c>
      <c r="F80" s="2419"/>
      <c r="G80" s="2575" t="s">
        <v>139</v>
      </c>
      <c r="H80" s="2575"/>
      <c r="I80" s="2575"/>
      <c r="J80" s="2575"/>
      <c r="K80" s="2575"/>
    </row>
    <row r="81" spans="1:11" ht="15" customHeight="1" x14ac:dyDescent="0.25">
      <c r="A81" s="2572" t="s">
        <v>123</v>
      </c>
      <c r="B81" s="2573"/>
      <c r="C81" s="568">
        <v>700</v>
      </c>
      <c r="D81" s="555"/>
      <c r="E81" s="556">
        <f>C81-D81</f>
        <v>700</v>
      </c>
      <c r="G81" s="2574" t="s">
        <v>762</v>
      </c>
      <c r="H81" s="2575"/>
      <c r="I81" s="2575"/>
      <c r="J81" s="2575"/>
      <c r="K81" s="2575"/>
    </row>
    <row r="82" spans="1:11" ht="15" customHeight="1" thickBot="1" x14ac:dyDescent="0.3">
      <c r="A82" s="2576" t="s">
        <v>114</v>
      </c>
      <c r="B82" s="2577"/>
      <c r="C82" s="417">
        <v>250</v>
      </c>
      <c r="D82" s="565"/>
      <c r="E82" s="469">
        <f>C82-D82</f>
        <v>250</v>
      </c>
      <c r="G82" s="2495"/>
      <c r="H82" s="2495"/>
      <c r="I82" s="2495"/>
      <c r="J82" s="2495"/>
      <c r="K82" s="2495"/>
    </row>
    <row r="83" spans="1:11" ht="15" customHeight="1" x14ac:dyDescent="0.25">
      <c r="A83" s="2578" t="s">
        <v>211</v>
      </c>
      <c r="B83" s="2579"/>
      <c r="C83" s="414">
        <f>D83</f>
        <v>0</v>
      </c>
      <c r="D83" s="415"/>
      <c r="E83" s="59" t="s">
        <v>229</v>
      </c>
      <c r="G83" s="2495"/>
      <c r="H83" s="2495"/>
      <c r="I83" s="2495"/>
      <c r="J83" s="2495"/>
      <c r="K83" s="2495"/>
    </row>
    <row r="84" spans="1:11" ht="15" customHeight="1" x14ac:dyDescent="0.25">
      <c r="A84" s="2565" t="s">
        <v>122</v>
      </c>
      <c r="B84" s="2566"/>
      <c r="C84" s="414">
        <f>D84</f>
        <v>0</v>
      </c>
      <c r="D84" s="415"/>
      <c r="E84" s="59" t="s">
        <v>229</v>
      </c>
      <c r="F84" s="2419"/>
      <c r="G84" s="2495"/>
      <c r="H84" s="2495"/>
      <c r="I84" s="2495"/>
      <c r="J84" s="2495"/>
      <c r="K84" s="2495"/>
    </row>
    <row r="85" spans="1:11" ht="15" customHeight="1" thickBot="1" x14ac:dyDescent="0.3">
      <c r="A85" s="2567" t="s">
        <v>149</v>
      </c>
      <c r="B85" s="2568"/>
      <c r="C85" s="414">
        <f>D85</f>
        <v>0</v>
      </c>
      <c r="D85" s="416"/>
      <c r="E85" s="59" t="s">
        <v>229</v>
      </c>
      <c r="F85" s="2419"/>
      <c r="G85" s="2495"/>
      <c r="H85" s="2495"/>
      <c r="I85" s="2495"/>
      <c r="J85" s="2495"/>
      <c r="K85" s="2495"/>
    </row>
    <row r="86" spans="1:11" ht="15" customHeight="1" thickBot="1" x14ac:dyDescent="0.3">
      <c r="A86" s="2569" t="s">
        <v>228</v>
      </c>
      <c r="B86" s="2570"/>
      <c r="C86" s="156">
        <f>C80+C81+C82+C83+C84+C85</f>
        <v>1885</v>
      </c>
      <c r="D86" s="33">
        <f>SUM(D80:D85)</f>
        <v>0</v>
      </c>
      <c r="E86" s="11"/>
      <c r="G86" s="2571"/>
      <c r="H86" s="2571"/>
      <c r="I86" s="2571"/>
      <c r="J86" s="2571"/>
      <c r="K86" s="2571"/>
    </row>
    <row r="87" spans="1:11" ht="9.9499999999999993" customHeight="1" thickBot="1" x14ac:dyDescent="0.3">
      <c r="E87" s="2419"/>
      <c r="K87" s="1807" t="s">
        <v>859</v>
      </c>
    </row>
    <row r="88" spans="1:11" ht="15" customHeight="1" thickBot="1" x14ac:dyDescent="0.3">
      <c r="A88" s="2558" t="s">
        <v>761</v>
      </c>
      <c r="B88" s="2559"/>
      <c r="C88" s="2559"/>
      <c r="D88" s="2559"/>
      <c r="E88" s="2559"/>
      <c r="F88" s="2559"/>
      <c r="G88" s="2559"/>
      <c r="H88" s="2559"/>
      <c r="I88" s="2559"/>
      <c r="J88" s="2560"/>
      <c r="K88" s="33">
        <f>K75-D86</f>
        <v>0</v>
      </c>
    </row>
    <row r="89" spans="1:11" ht="5.0999999999999996" customHeight="1" x14ac:dyDescent="0.25">
      <c r="E89" s="2419"/>
      <c r="K89" s="162"/>
    </row>
    <row r="90" spans="1:11" ht="12" customHeight="1" x14ac:dyDescent="0.25">
      <c r="A90" s="258" t="s">
        <v>65</v>
      </c>
      <c r="B90" s="258"/>
      <c r="C90" s="160"/>
      <c r="D90" s="1808" t="s">
        <v>860</v>
      </c>
      <c r="E90" s="2419"/>
      <c r="K90" s="162"/>
    </row>
    <row r="91" spans="1:11" ht="5.0999999999999996" customHeight="1" thickBot="1" x14ac:dyDescent="0.35">
      <c r="A91" s="2433"/>
      <c r="B91" s="2433"/>
      <c r="C91" s="24"/>
      <c r="D91" s="2419"/>
      <c r="E91" s="2419"/>
      <c r="K91" s="162"/>
    </row>
    <row r="92" spans="1:11" ht="15.75" thickBot="1" x14ac:dyDescent="0.3">
      <c r="A92" s="2561" t="s">
        <v>4</v>
      </c>
      <c r="B92" s="2562"/>
      <c r="C92" s="999" t="s">
        <v>100</v>
      </c>
      <c r="D92" s="1000" t="s">
        <v>49</v>
      </c>
      <c r="E92" s="1001" t="s">
        <v>16</v>
      </c>
      <c r="K92" s="162"/>
    </row>
    <row r="93" spans="1:11" x14ac:dyDescent="0.25">
      <c r="A93" s="2563" t="s">
        <v>5</v>
      </c>
      <c r="B93" s="2564"/>
      <c r="C93" s="233"/>
      <c r="D93" s="233"/>
      <c r="E93" s="34">
        <f t="shared" ref="E93:E107" si="0">SUM(C93:D93)</f>
        <v>0</v>
      </c>
      <c r="K93" s="162"/>
    </row>
    <row r="94" spans="1:11" x14ac:dyDescent="0.25">
      <c r="A94" s="2549" t="s">
        <v>536</v>
      </c>
      <c r="B94" s="2550"/>
      <c r="C94" s="211"/>
      <c r="D94" s="211"/>
      <c r="E94" s="34">
        <f t="shared" si="0"/>
        <v>0</v>
      </c>
      <c r="K94" s="162"/>
    </row>
    <row r="95" spans="1:11" x14ac:dyDescent="0.25">
      <c r="A95" s="2549" t="s">
        <v>490</v>
      </c>
      <c r="B95" s="2550"/>
      <c r="C95" s="211"/>
      <c r="D95" s="211"/>
      <c r="E95" s="34">
        <f t="shared" si="0"/>
        <v>0</v>
      </c>
      <c r="K95" s="162"/>
    </row>
    <row r="96" spans="1:11" x14ac:dyDescent="0.25">
      <c r="A96" s="2549" t="s">
        <v>8</v>
      </c>
      <c r="B96" s="2550"/>
      <c r="C96" s="211"/>
      <c r="D96" s="211"/>
      <c r="E96" s="34">
        <f t="shared" si="0"/>
        <v>0</v>
      </c>
      <c r="K96" s="162"/>
    </row>
    <row r="97" spans="1:11" x14ac:dyDescent="0.25">
      <c r="A97" s="2549" t="s">
        <v>7</v>
      </c>
      <c r="B97" s="2550"/>
      <c r="C97" s="211"/>
      <c r="D97" s="211"/>
      <c r="E97" s="34">
        <f t="shared" si="0"/>
        <v>0</v>
      </c>
      <c r="K97" s="162"/>
    </row>
    <row r="98" spans="1:11" x14ac:dyDescent="0.25">
      <c r="A98" s="2549" t="s">
        <v>50</v>
      </c>
      <c r="B98" s="2550"/>
      <c r="C98" s="211"/>
      <c r="D98" s="211"/>
      <c r="E98" s="34">
        <f t="shared" si="0"/>
        <v>0</v>
      </c>
      <c r="K98" s="162"/>
    </row>
    <row r="99" spans="1:11" x14ac:dyDescent="0.25">
      <c r="A99" s="2549" t="s">
        <v>11</v>
      </c>
      <c r="B99" s="2550"/>
      <c r="C99" s="211"/>
      <c r="D99" s="211"/>
      <c r="E99" s="34">
        <f t="shared" si="0"/>
        <v>0</v>
      </c>
      <c r="K99" s="162"/>
    </row>
    <row r="100" spans="1:11" ht="15.75" thickBot="1" x14ac:dyDescent="0.3">
      <c r="A100" s="2549" t="s">
        <v>491</v>
      </c>
      <c r="B100" s="2550"/>
      <c r="C100" s="211"/>
      <c r="D100" s="211"/>
      <c r="E100" s="34">
        <f t="shared" si="0"/>
        <v>0</v>
      </c>
      <c r="I100" s="1803" t="s">
        <v>861</v>
      </c>
      <c r="K100" s="162"/>
    </row>
    <row r="101" spans="1:11" ht="15.75" thickBot="1" x14ac:dyDescent="0.3">
      <c r="A101" s="2549" t="s">
        <v>15</v>
      </c>
      <c r="B101" s="2550"/>
      <c r="C101" s="211"/>
      <c r="D101" s="211"/>
      <c r="E101" s="34">
        <f t="shared" si="0"/>
        <v>0</v>
      </c>
      <c r="G101" s="350" t="s">
        <v>62</v>
      </c>
      <c r="H101" s="2416"/>
      <c r="I101" s="349" t="s">
        <v>100</v>
      </c>
      <c r="J101" s="348" t="s">
        <v>49</v>
      </c>
      <c r="K101" s="162"/>
    </row>
    <row r="102" spans="1:11" x14ac:dyDescent="0.25">
      <c r="A102" s="2549" t="s">
        <v>13</v>
      </c>
      <c r="B102" s="2550"/>
      <c r="C102" s="211"/>
      <c r="D102" s="211"/>
      <c r="E102" s="34">
        <f t="shared" si="0"/>
        <v>0</v>
      </c>
      <c r="G102" s="2486"/>
      <c r="H102" s="2488"/>
      <c r="I102" s="213"/>
      <c r="J102" s="212"/>
      <c r="K102" s="162"/>
    </row>
    <row r="103" spans="1:11" x14ac:dyDescent="0.25">
      <c r="A103" s="2549"/>
      <c r="B103" s="2550"/>
      <c r="C103" s="211"/>
      <c r="D103" s="211"/>
      <c r="E103" s="34">
        <f t="shared" si="0"/>
        <v>0</v>
      </c>
      <c r="G103" s="2489"/>
      <c r="H103" s="2491"/>
      <c r="I103" s="213"/>
      <c r="J103" s="212"/>
      <c r="K103" s="162"/>
    </row>
    <row r="104" spans="1:11" x14ac:dyDescent="0.25">
      <c r="A104" s="2549"/>
      <c r="B104" s="2550"/>
      <c r="C104" s="211"/>
      <c r="D104" s="211"/>
      <c r="E104" s="34">
        <v>0</v>
      </c>
      <c r="G104" s="2489"/>
      <c r="H104" s="2491"/>
      <c r="I104" s="213"/>
      <c r="J104" s="212"/>
      <c r="K104" s="162"/>
    </row>
    <row r="105" spans="1:11" x14ac:dyDescent="0.25">
      <c r="A105" s="2549"/>
      <c r="B105" s="2550"/>
      <c r="C105" s="211"/>
      <c r="D105" s="211"/>
      <c r="E105" s="34">
        <f t="shared" si="0"/>
        <v>0</v>
      </c>
      <c r="G105" s="2489"/>
      <c r="H105" s="2491"/>
      <c r="I105" s="213"/>
      <c r="J105" s="212"/>
      <c r="K105" s="162"/>
    </row>
    <row r="106" spans="1:11" x14ac:dyDescent="0.25">
      <c r="A106" s="2549"/>
      <c r="B106" s="2550"/>
      <c r="C106" s="211"/>
      <c r="D106" s="211"/>
      <c r="E106" s="34">
        <f t="shared" si="0"/>
        <v>0</v>
      </c>
      <c r="G106" s="2489"/>
      <c r="H106" s="2491"/>
      <c r="I106" s="215"/>
      <c r="J106" s="212"/>
      <c r="K106" s="162"/>
    </row>
    <row r="107" spans="1:11" ht="15.75" thickBot="1" x14ac:dyDescent="0.3">
      <c r="A107" s="2551" t="s">
        <v>67</v>
      </c>
      <c r="B107" s="2552"/>
      <c r="C107" s="1622">
        <f>I107</f>
        <v>0</v>
      </c>
      <c r="D107" s="1622">
        <f>J107</f>
        <v>0</v>
      </c>
      <c r="E107" s="34">
        <f t="shared" si="0"/>
        <v>0</v>
      </c>
      <c r="G107" s="438" t="s">
        <v>101</v>
      </c>
      <c r="H107" s="553"/>
      <c r="I107" s="54">
        <f>SUM(I102:I106)</f>
        <v>0</v>
      </c>
      <c r="J107" s="257">
        <f>SUM(J102:J106)</f>
        <v>0</v>
      </c>
      <c r="K107" s="162"/>
    </row>
    <row r="108" spans="1:11" ht="15.75" thickBot="1" x14ac:dyDescent="0.3">
      <c r="A108" s="2553" t="s">
        <v>66</v>
      </c>
      <c r="B108" s="2554"/>
      <c r="C108" s="960">
        <f>SUM(C93:C107)</f>
        <v>0</v>
      </c>
      <c r="D108" s="960">
        <f>SUM(D93:D107)</f>
        <v>0</v>
      </c>
      <c r="E108" s="960">
        <f>SUM(E93:E107)</f>
        <v>0</v>
      </c>
    </row>
    <row r="109" spans="1:11" ht="8.1" customHeight="1" thickBot="1" x14ac:dyDescent="0.3">
      <c r="K109" s="162"/>
    </row>
    <row r="110" spans="1:11" ht="15.75" thickBot="1" x14ac:dyDescent="0.3">
      <c r="A110" s="346" t="s">
        <v>91</v>
      </c>
      <c r="B110" s="527"/>
      <c r="C110" s="344">
        <f>C108</f>
        <v>0</v>
      </c>
      <c r="K110" s="162"/>
    </row>
    <row r="111" spans="1:11" ht="15.75" thickBot="1" x14ac:dyDescent="0.3">
      <c r="A111" s="345" t="s">
        <v>90</v>
      </c>
      <c r="B111" s="75"/>
      <c r="C111" s="75"/>
      <c r="D111" s="344">
        <f>D108</f>
        <v>0</v>
      </c>
      <c r="E111" s="2555" t="s">
        <v>537</v>
      </c>
      <c r="F111" s="2556"/>
      <c r="G111" s="2556"/>
      <c r="H111" s="2556"/>
      <c r="I111" s="2556"/>
      <c r="J111" s="2556"/>
      <c r="K111" s="2556"/>
    </row>
    <row r="112" spans="1:11" ht="15.75" thickBot="1" x14ac:dyDescent="0.3">
      <c r="A112" s="342" t="s">
        <v>217</v>
      </c>
      <c r="B112" s="341"/>
      <c r="C112" s="341"/>
      <c r="D112" s="341"/>
      <c r="E112" s="219">
        <f>E108</f>
        <v>0</v>
      </c>
      <c r="G112" s="2557"/>
      <c r="H112" s="2509"/>
      <c r="I112" s="2509"/>
      <c r="J112" s="2509"/>
      <c r="K112" s="162"/>
    </row>
    <row r="113" spans="1:21" ht="9.9499999999999993" customHeight="1" thickBot="1" x14ac:dyDescent="0.3">
      <c r="K113" s="1807" t="s">
        <v>862</v>
      </c>
    </row>
    <row r="114" spans="1:21" ht="15.75" thickBot="1" x14ac:dyDescent="0.3">
      <c r="A114" s="2543" t="s">
        <v>764</v>
      </c>
      <c r="B114" s="2544"/>
      <c r="C114" s="2544"/>
      <c r="D114" s="2544"/>
      <c r="E114" s="2544"/>
      <c r="F114" s="2544"/>
      <c r="G114" s="2544"/>
      <c r="H114" s="2544"/>
      <c r="I114" s="2544"/>
      <c r="J114" s="2545"/>
      <c r="K114" s="156">
        <f>K88+C110</f>
        <v>0</v>
      </c>
    </row>
    <row r="115" spans="1:21" ht="15" customHeight="1" x14ac:dyDescent="0.25">
      <c r="K115" s="162" t="s">
        <v>147</v>
      </c>
    </row>
    <row r="116" spans="1:21" ht="16.5" thickBot="1" x14ac:dyDescent="0.3">
      <c r="C116" s="11"/>
      <c r="D116" s="11"/>
      <c r="E116" s="380" t="s">
        <v>144</v>
      </c>
      <c r="J116" s="2519" t="s">
        <v>557</v>
      </c>
      <c r="K116" s="2519"/>
      <c r="U116" s="221" t="s">
        <v>164</v>
      </c>
    </row>
    <row r="117" spans="1:21" ht="8.1" customHeight="1" x14ac:dyDescent="0.3">
      <c r="C117" s="11"/>
      <c r="D117" s="11"/>
      <c r="E117" s="2419"/>
      <c r="G117" s="161"/>
      <c r="H117" s="161"/>
      <c r="K117" s="162"/>
    </row>
    <row r="118" spans="1:21" ht="15.75" thickBot="1" x14ac:dyDescent="0.3">
      <c r="C118" s="11"/>
      <c r="D118" s="11"/>
      <c r="E118" s="2419"/>
      <c r="K118" s="162" t="s">
        <v>143</v>
      </c>
    </row>
    <row r="119" spans="1:21" ht="18" customHeight="1" thickBot="1" x14ac:dyDescent="0.3">
      <c r="A119" s="2546" t="s">
        <v>191</v>
      </c>
      <c r="B119" s="2547"/>
      <c r="C119" s="2547"/>
      <c r="D119" s="2547"/>
      <c r="E119" s="2547"/>
      <c r="F119" s="2547"/>
      <c r="G119" s="2547"/>
      <c r="H119" s="2547"/>
      <c r="I119" s="2547"/>
      <c r="J119" s="2548"/>
      <c r="K119" s="222">
        <f>K114</f>
        <v>0</v>
      </c>
    </row>
    <row r="120" spans="1:21" ht="8.1" customHeight="1" x14ac:dyDescent="0.25">
      <c r="D120" s="10"/>
      <c r="E120" s="2419"/>
      <c r="I120" s="86"/>
      <c r="K120" s="162"/>
    </row>
    <row r="121" spans="1:21" ht="15" customHeight="1" x14ac:dyDescent="0.25">
      <c r="A121" s="258" t="s">
        <v>265</v>
      </c>
      <c r="B121" s="258"/>
      <c r="D121" s="10"/>
      <c r="E121" s="2419"/>
      <c r="I121" s="86"/>
      <c r="K121" s="162"/>
    </row>
    <row r="122" spans="1:21" ht="15" customHeight="1" x14ac:dyDescent="0.25">
      <c r="A122" s="258"/>
      <c r="B122" s="258"/>
      <c r="D122" s="10"/>
      <c r="E122" s="2419"/>
      <c r="I122" s="86"/>
      <c r="K122" s="162"/>
    </row>
    <row r="123" spans="1:21" ht="15" customHeight="1" x14ac:dyDescent="0.25">
      <c r="A123" s="448" t="s">
        <v>650</v>
      </c>
      <c r="B123" s="448"/>
      <c r="D123" s="10"/>
      <c r="E123" s="2419"/>
      <c r="I123" s="86"/>
      <c r="K123" s="162"/>
    </row>
    <row r="124" spans="1:21" ht="9.9499999999999993" customHeight="1" thickBot="1" x14ac:dyDescent="0.3">
      <c r="D124" s="1809" t="s">
        <v>863</v>
      </c>
      <c r="K124" s="162"/>
    </row>
    <row r="125" spans="1:21" ht="15" customHeight="1" thickBot="1" x14ac:dyDescent="0.3">
      <c r="A125" s="2506" t="s">
        <v>19</v>
      </c>
      <c r="B125" s="2508"/>
      <c r="C125" s="2417" t="s">
        <v>106</v>
      </c>
      <c r="D125" s="73"/>
      <c r="E125" s="73" t="s">
        <v>81</v>
      </c>
      <c r="G125" s="2495" t="s">
        <v>300</v>
      </c>
      <c r="H125" s="2495"/>
      <c r="I125" s="2495"/>
      <c r="J125" s="2495"/>
      <c r="K125" s="2495"/>
    </row>
    <row r="126" spans="1:21" ht="15" customHeight="1" x14ac:dyDescent="0.25">
      <c r="A126" s="2510" t="s">
        <v>110</v>
      </c>
      <c r="B126" s="2512"/>
      <c r="C126" s="125" t="s">
        <v>21</v>
      </c>
      <c r="D126" s="223">
        <v>20</v>
      </c>
      <c r="E126" s="224"/>
      <c r="G126" s="2540" t="s">
        <v>545</v>
      </c>
      <c r="H126" s="2540"/>
      <c r="I126" s="2540"/>
      <c r="J126" s="2540"/>
      <c r="K126" s="2540"/>
    </row>
    <row r="127" spans="1:21" ht="15" customHeight="1" x14ac:dyDescent="0.25">
      <c r="A127" s="2541"/>
      <c r="B127" s="2542"/>
      <c r="C127" s="98" t="s">
        <v>51</v>
      </c>
      <c r="D127" s="225"/>
      <c r="E127" s="226"/>
      <c r="G127" s="2495"/>
      <c r="H127" s="2495"/>
      <c r="I127" s="2495"/>
      <c r="J127" s="2495"/>
      <c r="K127" s="2495"/>
    </row>
    <row r="128" spans="1:21" ht="15" customHeight="1" x14ac:dyDescent="0.25">
      <c r="A128" s="2541"/>
      <c r="B128" s="2542"/>
      <c r="C128" s="98" t="s">
        <v>0</v>
      </c>
      <c r="D128" s="225"/>
      <c r="E128" s="226"/>
      <c r="G128" s="2540"/>
      <c r="H128" s="2540"/>
      <c r="I128" s="2540"/>
      <c r="J128" s="2540"/>
      <c r="K128" s="2540"/>
    </row>
    <row r="129" spans="1:11" ht="15" customHeight="1" x14ac:dyDescent="0.25">
      <c r="A129" s="2541"/>
      <c r="B129" s="2542"/>
      <c r="C129" s="98" t="s">
        <v>24</v>
      </c>
      <c r="D129" s="225"/>
      <c r="E129" s="226"/>
      <c r="G129" s="2495"/>
      <c r="H129" s="2495"/>
      <c r="I129" s="2495"/>
      <c r="J129" s="2495"/>
      <c r="K129" s="2495"/>
    </row>
    <row r="130" spans="1:11" ht="15" customHeight="1" x14ac:dyDescent="0.25">
      <c r="A130" s="2538"/>
      <c r="B130" s="2539"/>
      <c r="C130" s="99" t="s">
        <v>1</v>
      </c>
      <c r="D130" s="227"/>
      <c r="E130" s="226"/>
      <c r="G130" s="2540"/>
      <c r="H130" s="2540"/>
      <c r="I130" s="2540"/>
      <c r="J130" s="2540"/>
      <c r="K130" s="2540"/>
    </row>
    <row r="131" spans="1:11" ht="15" customHeight="1" x14ac:dyDescent="0.25">
      <c r="A131" s="2538"/>
      <c r="B131" s="2539"/>
      <c r="C131" s="99" t="s">
        <v>22</v>
      </c>
      <c r="D131" s="225"/>
      <c r="E131" s="226"/>
      <c r="G131" s="2495"/>
      <c r="H131" s="2495"/>
      <c r="I131" s="2495"/>
      <c r="J131" s="2495"/>
      <c r="K131" s="2495"/>
    </row>
    <row r="132" spans="1:11" ht="15" customHeight="1" thickBot="1" x14ac:dyDescent="0.3">
      <c r="A132" s="2538"/>
      <c r="B132" s="2539"/>
      <c r="C132" s="99" t="s">
        <v>116</v>
      </c>
      <c r="D132" s="230"/>
      <c r="E132" s="384"/>
      <c r="G132" s="2509"/>
      <c r="H132" s="2509"/>
      <c r="I132" s="2509"/>
      <c r="J132" s="2509"/>
      <c r="K132" s="2509"/>
    </row>
    <row r="133" spans="1:11" ht="15" customHeight="1" x14ac:dyDescent="0.25">
      <c r="A133" s="2510" t="s">
        <v>72</v>
      </c>
      <c r="B133" s="2512"/>
      <c r="C133" s="102" t="s">
        <v>108</v>
      </c>
      <c r="D133" s="227"/>
      <c r="E133" s="226"/>
      <c r="G133" s="2531" t="s">
        <v>758</v>
      </c>
      <c r="H133" s="2531"/>
      <c r="I133" s="2531"/>
      <c r="J133" s="2531"/>
      <c r="K133" s="2531"/>
    </row>
    <row r="134" spans="1:11" ht="15" customHeight="1" x14ac:dyDescent="0.25">
      <c r="A134" s="2513"/>
      <c r="B134" s="2515"/>
      <c r="C134" s="102" t="s">
        <v>538</v>
      </c>
      <c r="D134" s="227"/>
      <c r="E134" s="226"/>
      <c r="G134" s="2495"/>
      <c r="H134" s="2495"/>
      <c r="I134" s="2495"/>
      <c r="J134" s="2495"/>
      <c r="K134" s="2495"/>
    </row>
    <row r="135" spans="1:11" ht="15" customHeight="1" x14ac:dyDescent="0.25">
      <c r="A135" s="2536"/>
      <c r="B135" s="2537"/>
      <c r="C135" s="102" t="s">
        <v>539</v>
      </c>
      <c r="D135" s="227"/>
      <c r="E135" s="226"/>
      <c r="G135" s="2495"/>
      <c r="H135" s="2495"/>
      <c r="I135" s="2495"/>
      <c r="J135" s="2495"/>
      <c r="K135" s="2495"/>
    </row>
    <row r="136" spans="1:11" ht="15" customHeight="1" thickBot="1" x14ac:dyDescent="0.3">
      <c r="A136" s="2534"/>
      <c r="B136" s="2535"/>
      <c r="C136" s="102" t="s">
        <v>117</v>
      </c>
      <c r="D136" s="227">
        <v>13.44</v>
      </c>
      <c r="E136" s="229"/>
      <c r="G136" s="2531" t="s">
        <v>540</v>
      </c>
      <c r="H136" s="2531"/>
      <c r="I136" s="2531"/>
      <c r="J136" s="2531"/>
      <c r="K136" s="2531"/>
    </row>
    <row r="137" spans="1:11" ht="15" customHeight="1" x14ac:dyDescent="0.25">
      <c r="A137" s="1011" t="s">
        <v>552</v>
      </c>
      <c r="B137" s="1012" t="s">
        <v>553</v>
      </c>
      <c r="C137" s="1010" t="s">
        <v>29</v>
      </c>
      <c r="D137" s="227">
        <v>11.95</v>
      </c>
      <c r="E137" s="229"/>
      <c r="G137" s="2531" t="s">
        <v>540</v>
      </c>
      <c r="H137" s="2531"/>
      <c r="I137" s="2531"/>
      <c r="J137" s="2531"/>
      <c r="K137" s="2531"/>
    </row>
    <row r="138" spans="1:11" ht="15" customHeight="1" x14ac:dyDescent="0.25">
      <c r="A138" s="1002"/>
      <c r="B138" s="80" t="s">
        <v>1072</v>
      </c>
      <c r="C138" s="80" t="s">
        <v>1119</v>
      </c>
      <c r="D138" s="227">
        <v>15.89</v>
      </c>
      <c r="E138" s="229"/>
      <c r="G138" s="2531" t="s">
        <v>1118</v>
      </c>
      <c r="H138" s="2531"/>
      <c r="I138" s="2531"/>
      <c r="J138" s="2531"/>
      <c r="K138" s="2531"/>
    </row>
    <row r="139" spans="1:11" ht="15" customHeight="1" x14ac:dyDescent="0.25">
      <c r="A139" s="1002"/>
      <c r="B139" s="80" t="s">
        <v>224</v>
      </c>
      <c r="C139" s="102" t="s">
        <v>373</v>
      </c>
      <c r="D139" s="227">
        <v>40</v>
      </c>
      <c r="E139" s="229"/>
      <c r="G139" s="2531" t="s">
        <v>540</v>
      </c>
      <c r="H139" s="2531"/>
      <c r="I139" s="2531"/>
      <c r="J139" s="2531"/>
      <c r="K139" s="2531"/>
    </row>
    <row r="140" spans="1:11" ht="15" customHeight="1" x14ac:dyDescent="0.25">
      <c r="A140" s="1002"/>
      <c r="B140" s="80" t="s">
        <v>553</v>
      </c>
      <c r="C140" s="102" t="s">
        <v>30</v>
      </c>
      <c r="D140" s="227"/>
      <c r="E140" s="229"/>
      <c r="G140" s="2531" t="s">
        <v>548</v>
      </c>
      <c r="H140" s="2531"/>
      <c r="I140" s="2531"/>
      <c r="J140" s="2531"/>
      <c r="K140" s="2531"/>
    </row>
    <row r="141" spans="1:11" ht="15" customHeight="1" thickBot="1" x14ac:dyDescent="0.3">
      <c r="A141" s="1002"/>
      <c r="B141" s="80" t="s">
        <v>553</v>
      </c>
      <c r="C141" s="102" t="s">
        <v>551</v>
      </c>
      <c r="D141" s="227"/>
      <c r="E141" s="229"/>
      <c r="G141" s="2531" t="s">
        <v>757</v>
      </c>
      <c r="H141" s="2531"/>
      <c r="I141" s="2531"/>
      <c r="J141" s="2531"/>
      <c r="K141" s="2531"/>
    </row>
    <row r="142" spans="1:11" ht="15" customHeight="1" x14ac:dyDescent="0.25">
      <c r="A142" s="2532" t="s">
        <v>75</v>
      </c>
      <c r="B142" s="2533"/>
      <c r="C142" s="102" t="s">
        <v>109</v>
      </c>
      <c r="D142" s="225"/>
      <c r="E142" s="226"/>
      <c r="G142" s="2495"/>
      <c r="H142" s="2495"/>
      <c r="I142" s="2495"/>
      <c r="J142" s="2495"/>
      <c r="K142" s="2495"/>
    </row>
    <row r="143" spans="1:11" ht="15" customHeight="1" thickBot="1" x14ac:dyDescent="0.3">
      <c r="A143" s="2529"/>
      <c r="B143" s="2530"/>
      <c r="C143" s="102" t="s">
        <v>74</v>
      </c>
      <c r="D143" s="227"/>
      <c r="E143" s="226"/>
      <c r="G143" s="2495"/>
      <c r="H143" s="2495"/>
      <c r="I143" s="2495"/>
      <c r="J143" s="2495"/>
      <c r="K143" s="2495"/>
    </row>
    <row r="144" spans="1:11" ht="15" customHeight="1" x14ac:dyDescent="0.25">
      <c r="A144" s="2532" t="s">
        <v>76</v>
      </c>
      <c r="B144" s="2533"/>
      <c r="C144" s="1003" t="s">
        <v>77</v>
      </c>
      <c r="D144" s="227"/>
      <c r="E144" s="229"/>
      <c r="G144" s="2495"/>
      <c r="H144" s="2495"/>
      <c r="I144" s="2495"/>
      <c r="J144" s="2495"/>
      <c r="K144" s="2495"/>
    </row>
    <row r="145" spans="1:14" ht="15" customHeight="1" thickBot="1" x14ac:dyDescent="0.3">
      <c r="A145" s="2529"/>
      <c r="B145" s="2530"/>
      <c r="C145" s="1009" t="s">
        <v>78</v>
      </c>
      <c r="D145" s="227"/>
      <c r="E145" s="226"/>
      <c r="G145" s="2531" t="s">
        <v>549</v>
      </c>
      <c r="H145" s="2531"/>
      <c r="I145" s="2531"/>
      <c r="J145" s="2531"/>
      <c r="K145" s="2531"/>
    </row>
    <row r="146" spans="1:14" ht="15" customHeight="1" x14ac:dyDescent="0.25">
      <c r="A146" s="1006" t="s">
        <v>542</v>
      </c>
      <c r="B146" s="1007" t="s">
        <v>21</v>
      </c>
      <c r="C146" s="1003" t="s">
        <v>544</v>
      </c>
      <c r="D146" s="227"/>
      <c r="E146" s="226"/>
      <c r="G146" s="2495"/>
      <c r="H146" s="2495"/>
      <c r="I146" s="2495"/>
      <c r="J146" s="2495"/>
      <c r="K146" s="2495"/>
    </row>
    <row r="147" spans="1:14" ht="15" customHeight="1" x14ac:dyDescent="0.25">
      <c r="A147" s="1008"/>
      <c r="B147" s="1004" t="s">
        <v>1</v>
      </c>
      <c r="C147" s="1003" t="s">
        <v>543</v>
      </c>
      <c r="D147" s="227"/>
      <c r="E147" s="231"/>
      <c r="G147" s="2526"/>
      <c r="H147" s="2526"/>
      <c r="I147" s="2526"/>
      <c r="J147" s="2526"/>
      <c r="K147" s="2526"/>
    </row>
    <row r="148" spans="1:14" ht="15" customHeight="1" thickBot="1" x14ac:dyDescent="0.3">
      <c r="A148" s="2436"/>
      <c r="B148" s="2421" t="s">
        <v>1</v>
      </c>
      <c r="C148" s="1003" t="s">
        <v>541</v>
      </c>
      <c r="D148" s="1005"/>
      <c r="E148" s="231"/>
      <c r="G148" s="2526"/>
      <c r="H148" s="2526"/>
      <c r="I148" s="2526"/>
      <c r="J148" s="2526"/>
      <c r="K148" s="2526"/>
    </row>
    <row r="149" spans="1:14" ht="15" customHeight="1" x14ac:dyDescent="0.25">
      <c r="A149" s="2532" t="s">
        <v>119</v>
      </c>
      <c r="B149" s="2533"/>
      <c r="C149" s="2430"/>
      <c r="D149" s="232"/>
      <c r="E149" s="132"/>
      <c r="G149" s="2526"/>
      <c r="H149" s="2526"/>
      <c r="I149" s="2526"/>
      <c r="J149" s="2526"/>
      <c r="K149" s="2526"/>
    </row>
    <row r="150" spans="1:14" ht="15" customHeight="1" x14ac:dyDescent="0.25">
      <c r="A150" s="2527"/>
      <c r="B150" s="2528"/>
      <c r="C150" s="451"/>
      <c r="D150" s="211"/>
      <c r="E150" s="453"/>
      <c r="G150" s="2526"/>
      <c r="H150" s="2526"/>
      <c r="I150" s="2526"/>
      <c r="J150" s="2526"/>
      <c r="K150" s="2526"/>
    </row>
    <row r="151" spans="1:14" ht="15" customHeight="1" x14ac:dyDescent="0.25">
      <c r="A151" s="2489"/>
      <c r="B151" s="2491"/>
      <c r="C151" s="452"/>
      <c r="D151" s="211"/>
      <c r="E151" s="454"/>
      <c r="G151" s="2526"/>
      <c r="H151" s="2526"/>
      <c r="I151" s="2526"/>
      <c r="J151" s="2526"/>
      <c r="K151" s="2526"/>
    </row>
    <row r="152" spans="1:14" ht="15" customHeight="1" x14ac:dyDescent="0.25">
      <c r="A152" s="2489"/>
      <c r="B152" s="2491"/>
      <c r="C152" s="452"/>
      <c r="D152" s="211"/>
      <c r="E152" s="454"/>
      <c r="G152" s="2526"/>
      <c r="H152" s="2526"/>
      <c r="I152" s="2526"/>
      <c r="J152" s="2526"/>
      <c r="K152" s="2526"/>
    </row>
    <row r="153" spans="1:14" ht="15" customHeight="1" x14ac:dyDescent="0.25">
      <c r="A153" s="2489"/>
      <c r="B153" s="2491"/>
      <c r="C153" s="378"/>
      <c r="D153" s="455"/>
      <c r="E153" s="331"/>
      <c r="G153" s="2526"/>
      <c r="H153" s="2526"/>
      <c r="I153" s="2526"/>
      <c r="J153" s="2526"/>
      <c r="K153" s="2526"/>
    </row>
    <row r="154" spans="1:14" ht="15" customHeight="1" x14ac:dyDescent="0.25">
      <c r="A154" s="2489"/>
      <c r="B154" s="2491"/>
      <c r="C154" s="378"/>
      <c r="D154" s="234"/>
      <c r="E154" s="331"/>
      <c r="G154" s="2526"/>
      <c r="H154" s="2526"/>
      <c r="I154" s="2526"/>
      <c r="J154" s="2526"/>
      <c r="K154" s="2526"/>
    </row>
    <row r="155" spans="1:14" ht="15" customHeight="1" x14ac:dyDescent="0.25">
      <c r="A155" s="2489"/>
      <c r="B155" s="2491"/>
      <c r="C155" s="378"/>
      <c r="D155" s="234"/>
      <c r="E155" s="331"/>
      <c r="G155" s="2526"/>
      <c r="H155" s="2526"/>
      <c r="I155" s="2526"/>
      <c r="J155" s="2526"/>
      <c r="K155" s="2526"/>
    </row>
    <row r="156" spans="1:14" ht="15" customHeight="1" x14ac:dyDescent="0.25">
      <c r="A156" s="2489"/>
      <c r="B156" s="2491"/>
      <c r="C156" s="378"/>
      <c r="D156" s="234"/>
      <c r="E156" s="331"/>
      <c r="G156" s="2526"/>
      <c r="H156" s="2526"/>
      <c r="I156" s="2526"/>
      <c r="J156" s="2526"/>
      <c r="K156" s="2526"/>
    </row>
    <row r="157" spans="1:14" ht="15" customHeight="1" thickBot="1" x14ac:dyDescent="0.3">
      <c r="A157" s="2492"/>
      <c r="B157" s="2494"/>
      <c r="C157" s="379"/>
      <c r="D157" s="235"/>
      <c r="E157" s="330"/>
      <c r="G157" s="2526"/>
      <c r="H157" s="2526"/>
      <c r="I157" s="2526"/>
      <c r="J157" s="2526"/>
      <c r="K157" s="2526"/>
    </row>
    <row r="158" spans="1:14" ht="15" customHeight="1" thickBot="1" x14ac:dyDescent="0.3">
      <c r="A158" s="2413" t="s">
        <v>120</v>
      </c>
      <c r="B158" s="2414"/>
      <c r="C158" s="2409"/>
      <c r="D158" s="33">
        <f>SUM(D126:D157)</f>
        <v>101.28</v>
      </c>
      <c r="E158" s="2410"/>
      <c r="G158" s="2193" t="s">
        <v>281</v>
      </c>
      <c r="H158" s="593" t="s">
        <v>277</v>
      </c>
      <c r="I158" s="593" t="s">
        <v>278</v>
      </c>
      <c r="K158" s="162"/>
      <c r="L158" s="10"/>
    </row>
    <row r="159" spans="1:14" ht="15" customHeight="1" thickBot="1" x14ac:dyDescent="0.3">
      <c r="G159" s="2425"/>
      <c r="H159" s="606">
        <v>0</v>
      </c>
      <c r="I159" s="592">
        <f>D158-H159</f>
        <v>101.28</v>
      </c>
      <c r="K159" s="162"/>
      <c r="M159" s="33">
        <f>(K119-H159)</f>
        <v>0</v>
      </c>
      <c r="N159" s="325" t="s">
        <v>276</v>
      </c>
    </row>
    <row r="160" spans="1:14" ht="15" customHeight="1" thickBot="1" x14ac:dyDescent="0.3">
      <c r="A160" s="2432" t="s">
        <v>246</v>
      </c>
      <c r="B160" s="2432"/>
      <c r="H160" s="51"/>
      <c r="J160" s="10"/>
      <c r="K160" s="162"/>
    </row>
    <row r="161" spans="1:16" ht="15" customHeight="1" thickBot="1" x14ac:dyDescent="0.3">
      <c r="A161" s="342" t="s">
        <v>145</v>
      </c>
      <c r="B161" s="342"/>
      <c r="C161" s="459" t="s">
        <v>245</v>
      </c>
      <c r="D161" s="459" t="s">
        <v>47</v>
      </c>
      <c r="E161" s="459" t="s">
        <v>243</v>
      </c>
      <c r="J161" s="10"/>
      <c r="K161" s="162"/>
      <c r="P161" s="397" t="s">
        <v>83</v>
      </c>
    </row>
    <row r="162" spans="1:16" ht="15" customHeight="1" thickBot="1" x14ac:dyDescent="0.3">
      <c r="A162" s="458" t="s">
        <v>244</v>
      </c>
      <c r="B162" s="458"/>
      <c r="C162" s="449">
        <f>C80</f>
        <v>935</v>
      </c>
      <c r="D162" s="595">
        <f>D80</f>
        <v>0</v>
      </c>
      <c r="E162" s="457">
        <f>C162-D162</f>
        <v>935</v>
      </c>
      <c r="G162" s="2418" t="s">
        <v>242</v>
      </c>
      <c r="H162" s="2418"/>
      <c r="J162" s="10"/>
      <c r="K162" s="162"/>
    </row>
    <row r="163" spans="1:16" ht="15" customHeight="1" thickBot="1" x14ac:dyDescent="0.3">
      <c r="A163" s="2407" t="s">
        <v>279</v>
      </c>
      <c r="D163" s="33">
        <f>D162-I159</f>
        <v>-101.28</v>
      </c>
      <c r="E163" s="33">
        <f>C162-D163</f>
        <v>1036.28</v>
      </c>
      <c r="G163" s="2425" t="s">
        <v>287</v>
      </c>
      <c r="K163" s="162"/>
      <c r="M163" s="2418" t="s">
        <v>741</v>
      </c>
    </row>
    <row r="164" spans="1:16" ht="15" customHeight="1" thickBot="1" x14ac:dyDescent="0.3">
      <c r="A164" s="596" t="s">
        <v>280</v>
      </c>
      <c r="B164" s="2440"/>
      <c r="C164" s="484"/>
      <c r="D164" s="431">
        <f>N164</f>
        <v>0</v>
      </c>
      <c r="E164" s="483" t="s">
        <v>239</v>
      </c>
      <c r="G164" s="2431" t="s">
        <v>738</v>
      </c>
      <c r="H164" s="2509" t="s">
        <v>282</v>
      </c>
      <c r="I164" s="2509"/>
      <c r="J164" s="2425"/>
      <c r="M164" s="2431" t="s">
        <v>738</v>
      </c>
      <c r="N164" s="607">
        <v>0</v>
      </c>
    </row>
    <row r="165" spans="1:16" ht="15" customHeight="1" thickBot="1" x14ac:dyDescent="0.3">
      <c r="A165" s="461" t="s">
        <v>247</v>
      </c>
      <c r="B165" s="461"/>
      <c r="C165" s="460">
        <f>C162</f>
        <v>935</v>
      </c>
      <c r="D165" s="456">
        <f>D163+D164</f>
        <v>-101.28</v>
      </c>
      <c r="E165" s="457">
        <f>+C162-D165</f>
        <v>1036.28</v>
      </c>
      <c r="G165" s="2425" t="s">
        <v>704</v>
      </c>
      <c r="H165" s="2425"/>
      <c r="K165" s="162"/>
    </row>
    <row r="166" spans="1:16" ht="15" customHeight="1" x14ac:dyDescent="0.25">
      <c r="K166" s="162"/>
    </row>
    <row r="167" spans="1:16" ht="15" customHeight="1" x14ac:dyDescent="0.25"/>
    <row r="168" spans="1:16" ht="15" customHeight="1" x14ac:dyDescent="0.25"/>
    <row r="169" spans="1:16" ht="15" customHeight="1" thickBot="1" x14ac:dyDescent="0.3">
      <c r="K169" s="162"/>
    </row>
    <row r="170" spans="1:16" ht="15" customHeight="1" thickBot="1" x14ac:dyDescent="0.3">
      <c r="A170" s="481" t="s">
        <v>92</v>
      </c>
      <c r="B170" s="538"/>
      <c r="C170" s="329"/>
      <c r="D170" s="482" t="s">
        <v>240</v>
      </c>
      <c r="E170" s="2423"/>
      <c r="F170" s="2423"/>
      <c r="G170" s="2423"/>
      <c r="H170" s="2423"/>
      <c r="I170" s="2423"/>
      <c r="J170" s="33">
        <f>M159-D164</f>
        <v>0</v>
      </c>
      <c r="K170" s="162" t="s">
        <v>241</v>
      </c>
    </row>
    <row r="171" spans="1:16" ht="15" customHeight="1" x14ac:dyDescent="0.25">
      <c r="J171" s="152" t="s">
        <v>141</v>
      </c>
      <c r="K171" s="162"/>
    </row>
    <row r="172" spans="1:16" ht="15" customHeight="1" x14ac:dyDescent="0.25">
      <c r="E172" s="380" t="s">
        <v>144</v>
      </c>
      <c r="J172" s="2519" t="s">
        <v>558</v>
      </c>
      <c r="K172" s="2519"/>
    </row>
    <row r="173" spans="1:16" ht="15" customHeight="1" x14ac:dyDescent="0.25">
      <c r="E173" s="380"/>
    </row>
    <row r="174" spans="1:16" ht="15" customHeight="1" x14ac:dyDescent="0.25">
      <c r="A174" s="258" t="s">
        <v>262</v>
      </c>
      <c r="B174" s="258"/>
      <c r="K174" s="162"/>
      <c r="N174" s="377"/>
    </row>
    <row r="175" spans="1:16" ht="15" customHeight="1" thickBot="1" x14ac:dyDescent="0.3">
      <c r="K175" s="162"/>
    </row>
    <row r="176" spans="1:16" ht="15" customHeight="1" thickBot="1" x14ac:dyDescent="0.3">
      <c r="A176" s="468" t="s">
        <v>249</v>
      </c>
      <c r="B176" s="2438"/>
      <c r="C176" s="2423"/>
      <c r="D176" s="2423"/>
      <c r="E176" s="2423"/>
      <c r="F176" s="2423"/>
      <c r="G176" s="2423"/>
      <c r="H176" s="2423"/>
      <c r="I176" s="323"/>
      <c r="J176" s="33">
        <f>J170</f>
        <v>0</v>
      </c>
      <c r="K176" s="162" t="s">
        <v>146</v>
      </c>
    </row>
    <row r="177" spans="1:16" ht="15" customHeight="1" x14ac:dyDescent="0.25">
      <c r="J177" s="10"/>
      <c r="K177" s="162"/>
    </row>
    <row r="178" spans="1:16" ht="15" customHeight="1" x14ac:dyDescent="0.25">
      <c r="J178" s="10"/>
      <c r="K178" s="162"/>
    </row>
    <row r="179" spans="1:16" ht="15" customHeight="1" thickBot="1" x14ac:dyDescent="0.3">
      <c r="A179" s="2432" t="s">
        <v>651</v>
      </c>
      <c r="D179" s="1806" t="s">
        <v>864</v>
      </c>
      <c r="J179" s="10"/>
      <c r="K179" s="162"/>
    </row>
    <row r="180" spans="1:16" ht="15" customHeight="1" thickBot="1" x14ac:dyDescent="0.3">
      <c r="A180" s="2408" t="s">
        <v>88</v>
      </c>
      <c r="B180" s="2409"/>
      <c r="C180" s="70" t="s">
        <v>80</v>
      </c>
      <c r="D180" s="92" t="s">
        <v>71</v>
      </c>
      <c r="E180" s="71" t="s">
        <v>81</v>
      </c>
      <c r="K180" s="162"/>
    </row>
    <row r="181" spans="1:16" ht="15" customHeight="1" x14ac:dyDescent="0.25">
      <c r="A181" s="2520"/>
      <c r="B181" s="2521"/>
      <c r="C181" s="1538"/>
      <c r="D181" s="233"/>
      <c r="E181" s="231"/>
      <c r="G181" s="2442" t="s">
        <v>124</v>
      </c>
      <c r="H181" s="2442"/>
      <c r="K181" s="162"/>
    </row>
    <row r="182" spans="1:16" ht="15" customHeight="1" x14ac:dyDescent="0.25">
      <c r="A182" s="2522"/>
      <c r="B182" s="2523"/>
      <c r="C182" s="1538"/>
      <c r="D182" s="233"/>
      <c r="E182" s="231"/>
      <c r="G182" s="2442"/>
      <c r="H182" s="2442"/>
      <c r="K182" s="162"/>
    </row>
    <row r="183" spans="1:16" ht="15" customHeight="1" x14ac:dyDescent="0.25">
      <c r="A183" s="2522"/>
      <c r="B183" s="2523"/>
      <c r="C183" s="1538"/>
      <c r="D183" s="233"/>
      <c r="E183" s="231"/>
      <c r="G183" s="2442"/>
      <c r="H183" s="2442"/>
      <c r="K183" s="162"/>
    </row>
    <row r="184" spans="1:16" ht="15" customHeight="1" x14ac:dyDescent="0.25">
      <c r="A184" s="2522"/>
      <c r="B184" s="2523"/>
      <c r="C184" s="1539"/>
      <c r="D184" s="211"/>
      <c r="E184" s="226"/>
      <c r="K184" s="162"/>
    </row>
    <row r="185" spans="1:16" ht="15" customHeight="1" x14ac:dyDescent="0.25">
      <c r="A185" s="2522"/>
      <c r="B185" s="2523"/>
      <c r="C185" s="1539"/>
      <c r="D185" s="211"/>
      <c r="E185" s="226"/>
      <c r="K185" s="162"/>
    </row>
    <row r="186" spans="1:16" ht="15" customHeight="1" thickBot="1" x14ac:dyDescent="0.3">
      <c r="A186" s="2524"/>
      <c r="B186" s="2525"/>
      <c r="C186" s="1539"/>
      <c r="D186" s="211"/>
      <c r="E186" s="226"/>
      <c r="K186" s="162"/>
    </row>
    <row r="187" spans="1:16" ht="15" customHeight="1" thickBot="1" x14ac:dyDescent="0.3">
      <c r="A187" s="2408" t="s">
        <v>89</v>
      </c>
      <c r="B187" s="2409"/>
      <c r="C187" s="2409"/>
      <c r="D187" s="33">
        <f>SUM(D181:D186)</f>
        <v>0</v>
      </c>
      <c r="E187" s="2410"/>
      <c r="G187" s="2193" t="s">
        <v>281</v>
      </c>
      <c r="H187" s="593" t="s">
        <v>277</v>
      </c>
      <c r="I187" s="593" t="s">
        <v>278</v>
      </c>
      <c r="K187" s="162"/>
      <c r="L187" s="10"/>
    </row>
    <row r="188" spans="1:16" ht="15" customHeight="1" thickBot="1" x14ac:dyDescent="0.3">
      <c r="G188" s="2425"/>
      <c r="H188" s="606">
        <v>0</v>
      </c>
      <c r="I188" s="592">
        <f>D187-H188</f>
        <v>0</v>
      </c>
      <c r="K188" s="162"/>
      <c r="M188" s="33">
        <f>(J176-H188)</f>
        <v>0</v>
      </c>
      <c r="N188" s="325" t="s">
        <v>276</v>
      </c>
    </row>
    <row r="189" spans="1:16" ht="15" customHeight="1" thickBot="1" x14ac:dyDescent="0.3">
      <c r="A189" s="2432" t="s">
        <v>285</v>
      </c>
      <c r="B189" s="2432"/>
      <c r="J189" s="10"/>
      <c r="K189" s="162"/>
    </row>
    <row r="190" spans="1:16" ht="15" customHeight="1" thickBot="1" x14ac:dyDescent="0.3">
      <c r="A190" s="462" t="s">
        <v>123</v>
      </c>
      <c r="B190" s="462"/>
      <c r="C190" s="463" t="s">
        <v>245</v>
      </c>
      <c r="D190" s="463" t="s">
        <v>47</v>
      </c>
      <c r="E190" s="463" t="s">
        <v>243</v>
      </c>
      <c r="H190" s="51"/>
      <c r="I190" s="10"/>
      <c r="J190" s="2425"/>
      <c r="K190" s="162"/>
      <c r="P190" s="2431" t="s">
        <v>83</v>
      </c>
    </row>
    <row r="191" spans="1:16" ht="15" customHeight="1" thickBot="1" x14ac:dyDescent="0.3">
      <c r="A191" s="464" t="s">
        <v>248</v>
      </c>
      <c r="B191" s="539"/>
      <c r="C191" s="465">
        <f>C81</f>
        <v>700</v>
      </c>
      <c r="D191" s="469">
        <f>D81</f>
        <v>0</v>
      </c>
      <c r="E191" s="308">
        <f>C191-D191</f>
        <v>700</v>
      </c>
      <c r="G191" s="2418" t="s">
        <v>257</v>
      </c>
      <c r="H191" s="2418"/>
      <c r="J191" s="10"/>
      <c r="K191" s="162"/>
    </row>
    <row r="192" spans="1:16" ht="15" customHeight="1" thickBot="1" x14ac:dyDescent="0.3">
      <c r="A192" s="586" t="s">
        <v>274</v>
      </c>
      <c r="B192" s="587"/>
      <c r="C192" s="588"/>
      <c r="D192" s="33">
        <f>D191-I188</f>
        <v>0</v>
      </c>
      <c r="E192" s="33">
        <f>E191+I188</f>
        <v>700</v>
      </c>
      <c r="G192" s="2425" t="s">
        <v>287</v>
      </c>
      <c r="M192" s="2418" t="s">
        <v>737</v>
      </c>
    </row>
    <row r="193" spans="1:14" ht="15" customHeight="1" thickBot="1" x14ac:dyDescent="0.3">
      <c r="A193" s="596" t="s">
        <v>280</v>
      </c>
      <c r="B193" s="2439"/>
      <c r="C193" s="589"/>
      <c r="D193" s="431">
        <f>N193</f>
        <v>0</v>
      </c>
      <c r="E193" s="450" t="s">
        <v>256</v>
      </c>
      <c r="G193" s="2431" t="s">
        <v>738</v>
      </c>
      <c r="H193" s="2509" t="s">
        <v>282</v>
      </c>
      <c r="I193" s="2509"/>
      <c r="J193" s="2425"/>
      <c r="K193" s="162"/>
      <c r="L193" s="10"/>
      <c r="M193" s="2431" t="s">
        <v>736</v>
      </c>
      <c r="N193" s="607">
        <v>0</v>
      </c>
    </row>
    <row r="194" spans="1:14" ht="15" customHeight="1" thickBot="1" x14ac:dyDescent="0.3">
      <c r="A194" s="467" t="s">
        <v>231</v>
      </c>
      <c r="B194" s="467"/>
      <c r="C194" s="466">
        <f>C191</f>
        <v>700</v>
      </c>
      <c r="D194" s="466">
        <f>D192+D193</f>
        <v>0</v>
      </c>
      <c r="E194" s="466">
        <f>C194-D194</f>
        <v>700</v>
      </c>
      <c r="G194" s="2425" t="s">
        <v>703</v>
      </c>
      <c r="H194" s="2418"/>
      <c r="J194" s="2425"/>
    </row>
    <row r="195" spans="1:14" ht="15" customHeight="1" x14ac:dyDescent="0.25"/>
    <row r="196" spans="1:14" ht="15" customHeight="1" thickBot="1" x14ac:dyDescent="0.3">
      <c r="G196" s="2418"/>
      <c r="H196" s="2418"/>
      <c r="J196" s="10"/>
      <c r="K196" s="162"/>
    </row>
    <row r="197" spans="1:14" ht="15" customHeight="1" thickBot="1" x14ac:dyDescent="0.3">
      <c r="A197" s="324" t="s">
        <v>92</v>
      </c>
      <c r="B197" s="329"/>
      <c r="C197" s="2423"/>
      <c r="D197" s="2423"/>
      <c r="E197" s="2423"/>
      <c r="F197" s="2423"/>
      <c r="G197" s="2423"/>
      <c r="H197" s="2423"/>
      <c r="I197" s="323"/>
      <c r="J197" s="33">
        <f>M188-D193</f>
        <v>0</v>
      </c>
      <c r="K197" s="162"/>
    </row>
    <row r="198" spans="1:14" ht="15" customHeight="1" x14ac:dyDescent="0.25">
      <c r="K198" s="162"/>
    </row>
    <row r="199" spans="1:14" ht="15" customHeight="1" x14ac:dyDescent="0.25">
      <c r="K199" s="162"/>
    </row>
    <row r="200" spans="1:14" ht="15" customHeight="1" x14ac:dyDescent="0.25">
      <c r="K200" s="162"/>
    </row>
    <row r="201" spans="1:14" ht="15" customHeight="1" thickBot="1" x14ac:dyDescent="0.3">
      <c r="A201" s="1810" t="s">
        <v>652</v>
      </c>
      <c r="B201" s="2418"/>
      <c r="C201" s="2418"/>
      <c r="D201" s="1805" t="s">
        <v>864</v>
      </c>
      <c r="K201" s="162"/>
    </row>
    <row r="202" spans="1:14" ht="15" customHeight="1" thickBot="1" x14ac:dyDescent="0.3">
      <c r="A202" s="136" t="s">
        <v>111</v>
      </c>
      <c r="B202" s="540"/>
      <c r="C202" s="2409"/>
      <c r="D202" s="147" t="s">
        <v>17</v>
      </c>
      <c r="K202" s="162"/>
    </row>
    <row r="203" spans="1:14" ht="15" customHeight="1" x14ac:dyDescent="0.25">
      <c r="A203" s="2510" t="s">
        <v>0</v>
      </c>
      <c r="B203" s="2511"/>
      <c r="C203" s="2512"/>
      <c r="D203" s="396"/>
      <c r="G203" s="2442" t="s">
        <v>125</v>
      </c>
      <c r="H203" s="2442"/>
      <c r="K203" s="162"/>
    </row>
    <row r="204" spans="1:14" ht="15" customHeight="1" x14ac:dyDescent="0.25">
      <c r="A204" s="2513" t="s">
        <v>1</v>
      </c>
      <c r="B204" s="2514"/>
      <c r="C204" s="2515"/>
      <c r="D204" s="212"/>
      <c r="K204" s="162"/>
    </row>
    <row r="205" spans="1:14" ht="15" customHeight="1" thickBot="1" x14ac:dyDescent="0.3">
      <c r="A205" s="2516" t="s">
        <v>74</v>
      </c>
      <c r="B205" s="2517"/>
      <c r="C205" s="2518"/>
      <c r="D205" s="470" t="s">
        <v>83</v>
      </c>
      <c r="G205" s="2418"/>
      <c r="H205" s="2418"/>
      <c r="J205" s="10"/>
      <c r="N205" s="162"/>
    </row>
    <row r="206" spans="1:14" ht="15" customHeight="1" thickBot="1" x14ac:dyDescent="0.3">
      <c r="A206" s="2413" t="s">
        <v>121</v>
      </c>
      <c r="B206" s="2414"/>
      <c r="C206" s="2409"/>
      <c r="D206" s="33">
        <f>SUM(D203:D205)</f>
        <v>0</v>
      </c>
      <c r="E206" s="2425" t="s">
        <v>293</v>
      </c>
    </row>
    <row r="207" spans="1:14" ht="15" customHeight="1" x14ac:dyDescent="0.25">
      <c r="K207" s="162"/>
    </row>
    <row r="208" spans="1:14" ht="15" customHeight="1" thickBot="1" x14ac:dyDescent="0.3">
      <c r="A208" s="2432" t="s">
        <v>289</v>
      </c>
      <c r="B208" s="2432"/>
      <c r="K208" s="162"/>
    </row>
    <row r="209" spans="1:16" ht="15" customHeight="1" thickBot="1" x14ac:dyDescent="0.3">
      <c r="A209" s="1132" t="s">
        <v>114</v>
      </c>
      <c r="B209" s="1132"/>
      <c r="C209" s="472" t="s">
        <v>245</v>
      </c>
      <c r="D209" s="472" t="s">
        <v>47</v>
      </c>
      <c r="E209" s="472" t="s">
        <v>243</v>
      </c>
      <c r="K209" s="162"/>
      <c r="P209" s="2431" t="s">
        <v>83</v>
      </c>
    </row>
    <row r="210" spans="1:16" ht="15" customHeight="1" thickBot="1" x14ac:dyDescent="0.3">
      <c r="A210" s="1132" t="s">
        <v>248</v>
      </c>
      <c r="B210" s="1132"/>
      <c r="C210" s="432">
        <f>C82</f>
        <v>250</v>
      </c>
      <c r="D210" s="432">
        <f>D82</f>
        <v>0</v>
      </c>
      <c r="E210" s="432">
        <f>C210-D210</f>
        <v>250</v>
      </c>
      <c r="G210" s="2418" t="s">
        <v>257</v>
      </c>
      <c r="H210" s="2418"/>
      <c r="K210" s="162"/>
    </row>
    <row r="211" spans="1:16" ht="15" customHeight="1" thickBot="1" x14ac:dyDescent="0.3">
      <c r="A211" s="486" t="s">
        <v>273</v>
      </c>
      <c r="B211" s="544"/>
      <c r="C211" s="479"/>
      <c r="D211" s="432">
        <f>D210-D206</f>
        <v>0</v>
      </c>
      <c r="E211" s="432">
        <f>E210+D206</f>
        <v>250</v>
      </c>
      <c r="G211" s="2425" t="s">
        <v>290</v>
      </c>
      <c r="M211" s="2418" t="s">
        <v>739</v>
      </c>
    </row>
    <row r="212" spans="1:16" ht="15" customHeight="1" thickBot="1" x14ac:dyDescent="0.3">
      <c r="A212" s="596" t="s">
        <v>280</v>
      </c>
      <c r="B212" s="2440"/>
      <c r="C212" s="2424"/>
      <c r="D212" s="431">
        <f>N212</f>
        <v>0</v>
      </c>
      <c r="E212" s="450" t="s">
        <v>256</v>
      </c>
      <c r="G212" s="2431" t="s">
        <v>738</v>
      </c>
      <c r="H212" s="2509" t="s">
        <v>282</v>
      </c>
      <c r="I212" s="2509"/>
      <c r="J212" s="2425"/>
      <c r="K212" s="162"/>
      <c r="M212" s="2407" t="s">
        <v>738</v>
      </c>
      <c r="N212" s="607"/>
    </row>
    <row r="213" spans="1:16" ht="15" customHeight="1" thickBot="1" x14ac:dyDescent="0.3">
      <c r="A213" s="473" t="s">
        <v>250</v>
      </c>
      <c r="B213" s="545"/>
      <c r="C213" s="432">
        <f>C210</f>
        <v>250</v>
      </c>
      <c r="D213" s="432">
        <f>D211+D212</f>
        <v>0</v>
      </c>
      <c r="E213" s="432">
        <f>C213-D213</f>
        <v>250</v>
      </c>
      <c r="G213" s="2418" t="s">
        <v>292</v>
      </c>
      <c r="H213" s="2418"/>
    </row>
    <row r="214" spans="1:16" ht="15" customHeight="1" x14ac:dyDescent="0.25"/>
    <row r="215" spans="1:16" ht="15" customHeight="1" thickBot="1" x14ac:dyDescent="0.3">
      <c r="G215" s="2418"/>
      <c r="H215" s="2418"/>
      <c r="J215" s="10"/>
      <c r="K215" s="162"/>
    </row>
    <row r="216" spans="1:16" ht="15" customHeight="1" thickBot="1" x14ac:dyDescent="0.3">
      <c r="A216" s="324" t="s">
        <v>251</v>
      </c>
      <c r="B216" s="329"/>
      <c r="C216" s="2423"/>
      <c r="D216" s="2423"/>
      <c r="E216" s="2423"/>
      <c r="F216" s="2423"/>
      <c r="G216" s="2423"/>
      <c r="H216" s="2423"/>
      <c r="I216" s="323"/>
      <c r="J216" s="33">
        <f>J197-D212</f>
        <v>0</v>
      </c>
      <c r="K216" s="485" t="s">
        <v>148</v>
      </c>
    </row>
    <row r="217" spans="1:16" ht="15" customHeight="1" x14ac:dyDescent="0.25">
      <c r="K217" s="162"/>
    </row>
    <row r="218" spans="1:16" ht="15" customHeight="1" x14ac:dyDescent="0.25"/>
    <row r="219" spans="1:16" ht="15" customHeight="1" x14ac:dyDescent="0.25"/>
    <row r="220" spans="1:16" ht="15.95" customHeight="1" x14ac:dyDescent="0.25">
      <c r="E220" s="380" t="s">
        <v>144</v>
      </c>
      <c r="J220" s="2519" t="s">
        <v>559</v>
      </c>
      <c r="K220" s="2519"/>
    </row>
    <row r="221" spans="1:16" ht="15.95" customHeight="1" thickBot="1" x14ac:dyDescent="0.3">
      <c r="E221" s="380"/>
    </row>
    <row r="222" spans="1:16" ht="15.95" customHeight="1" thickBot="1" x14ac:dyDescent="0.3">
      <c r="A222" s="324" t="s">
        <v>251</v>
      </c>
      <c r="B222" s="329"/>
      <c r="C222" s="2423"/>
      <c r="D222" s="2423"/>
      <c r="E222" s="2423"/>
      <c r="F222" s="2423"/>
      <c r="G222" s="2423"/>
      <c r="H222" s="2423"/>
      <c r="I222" s="323"/>
      <c r="J222" s="33">
        <f>J216</f>
        <v>0</v>
      </c>
    </row>
    <row r="223" spans="1:16" ht="15.95" customHeight="1" x14ac:dyDescent="0.25">
      <c r="J223" s="10"/>
    </row>
    <row r="224" spans="1:16" ht="15" customHeight="1" x14ac:dyDescent="0.25">
      <c r="A224" s="258" t="s">
        <v>263</v>
      </c>
      <c r="B224" s="258"/>
    </row>
    <row r="225" spans="1:14" ht="15" customHeight="1" x14ac:dyDescent="0.25"/>
    <row r="226" spans="1:14" ht="15" customHeight="1" thickBot="1" x14ac:dyDescent="0.3">
      <c r="A226" s="2432" t="s">
        <v>264</v>
      </c>
      <c r="B226" s="2432"/>
      <c r="D226" s="10"/>
    </row>
    <row r="227" spans="1:14" ht="15" customHeight="1" thickBot="1" x14ac:dyDescent="0.3">
      <c r="A227" s="2411" t="s">
        <v>234</v>
      </c>
      <c r="B227" s="2412"/>
      <c r="C227" s="2412"/>
      <c r="D227" s="437">
        <f>D84</f>
        <v>0</v>
      </c>
      <c r="E227" s="2418" t="s">
        <v>254</v>
      </c>
    </row>
    <row r="228" spans="1:14" ht="15" customHeight="1" thickBot="1" x14ac:dyDescent="0.3">
      <c r="A228" s="2408" t="s">
        <v>142</v>
      </c>
      <c r="B228" s="2409"/>
      <c r="C228" s="2409"/>
      <c r="D228" s="480" t="s">
        <v>17</v>
      </c>
      <c r="E228" s="1803" t="s">
        <v>866</v>
      </c>
    </row>
    <row r="229" spans="1:14" ht="15" customHeight="1" x14ac:dyDescent="0.25">
      <c r="A229" s="2486"/>
      <c r="B229" s="2487"/>
      <c r="C229" s="2488"/>
      <c r="D229" s="396"/>
    </row>
    <row r="230" spans="1:14" ht="15" customHeight="1" x14ac:dyDescent="0.25">
      <c r="A230" s="2489"/>
      <c r="B230" s="2490"/>
      <c r="C230" s="2491"/>
      <c r="D230" s="1250"/>
    </row>
    <row r="231" spans="1:14" ht="15" customHeight="1" x14ac:dyDescent="0.25">
      <c r="A231" s="2489"/>
      <c r="B231" s="2490"/>
      <c r="C231" s="2491"/>
      <c r="D231" s="212"/>
      <c r="I231" s="10"/>
      <c r="J231" s="10"/>
    </row>
    <row r="232" spans="1:14" ht="15" customHeight="1" thickBot="1" x14ac:dyDescent="0.3">
      <c r="A232" s="2492"/>
      <c r="B232" s="2493"/>
      <c r="C232" s="2494"/>
      <c r="D232" s="212"/>
      <c r="I232" s="10"/>
      <c r="J232" s="10"/>
    </row>
    <row r="233" spans="1:14" ht="15" customHeight="1" thickBot="1" x14ac:dyDescent="0.3">
      <c r="A233" s="2503" t="s">
        <v>153</v>
      </c>
      <c r="B233" s="2504"/>
      <c r="C233" s="2505"/>
      <c r="D233" s="33">
        <f>SUM(D229:D232)</f>
        <v>0</v>
      </c>
      <c r="E233" s="2425" t="s">
        <v>740</v>
      </c>
      <c r="J233" s="10"/>
      <c r="M233" s="33">
        <f>J222-D233</f>
        <v>0</v>
      </c>
      <c r="N233" s="2407" t="s">
        <v>276</v>
      </c>
    </row>
    <row r="234" spans="1:14" ht="15" customHeight="1" thickBot="1" x14ac:dyDescent="0.3">
      <c r="A234" s="2506" t="s">
        <v>93</v>
      </c>
      <c r="B234" s="2507"/>
      <c r="C234" s="2508"/>
      <c r="D234" s="73"/>
      <c r="E234" s="73" t="s">
        <v>81</v>
      </c>
      <c r="G234" s="1803" t="s">
        <v>867</v>
      </c>
      <c r="H234" s="2418"/>
      <c r="I234" s="10"/>
      <c r="J234" s="10"/>
    </row>
    <row r="235" spans="1:14" ht="15" customHeight="1" x14ac:dyDescent="0.25">
      <c r="A235" s="2486"/>
      <c r="B235" s="2487"/>
      <c r="C235" s="2488"/>
      <c r="D235" s="233"/>
      <c r="E235" s="433"/>
      <c r="G235" s="2418"/>
      <c r="H235" s="2418"/>
      <c r="I235" s="10"/>
      <c r="J235" s="10"/>
    </row>
    <row r="236" spans="1:14" ht="15" customHeight="1" x14ac:dyDescent="0.25">
      <c r="A236" s="2489"/>
      <c r="B236" s="2490"/>
      <c r="C236" s="2491"/>
      <c r="D236" s="233"/>
      <c r="E236" s="433"/>
      <c r="G236" s="2418"/>
      <c r="H236" s="2418"/>
      <c r="I236" s="10"/>
      <c r="J236" s="10"/>
    </row>
    <row r="237" spans="1:14" ht="15" customHeight="1" x14ac:dyDescent="0.25">
      <c r="A237" s="2489"/>
      <c r="B237" s="2490"/>
      <c r="C237" s="2491"/>
      <c r="D237" s="211"/>
      <c r="E237" s="434"/>
      <c r="G237" s="2418"/>
      <c r="H237" s="2418"/>
      <c r="I237" s="10"/>
      <c r="J237" s="10"/>
    </row>
    <row r="238" spans="1:14" ht="15" customHeight="1" thickBot="1" x14ac:dyDescent="0.3">
      <c r="A238" s="2492"/>
      <c r="B238" s="2493"/>
      <c r="C238" s="2494"/>
      <c r="D238" s="235"/>
      <c r="E238" s="435"/>
      <c r="G238" s="2418"/>
      <c r="H238" s="2418"/>
      <c r="I238" s="10"/>
      <c r="J238" s="10"/>
    </row>
    <row r="239" spans="1:14" ht="15" customHeight="1" thickBot="1" x14ac:dyDescent="0.3">
      <c r="A239" s="2497" t="s">
        <v>94</v>
      </c>
      <c r="B239" s="2498"/>
      <c r="C239" s="2499"/>
      <c r="D239" s="33">
        <f>SUM(D235:D238)</f>
        <v>0</v>
      </c>
      <c r="E239" s="436"/>
      <c r="I239" s="10"/>
      <c r="J239" s="10"/>
    </row>
    <row r="240" spans="1:14" ht="15" customHeight="1" thickBot="1" x14ac:dyDescent="0.3">
      <c r="A240" s="2500" t="s">
        <v>253</v>
      </c>
      <c r="B240" s="2501"/>
      <c r="C240" s="2502"/>
      <c r="D240" s="33">
        <f>D227+D233-D239</f>
        <v>0</v>
      </c>
      <c r="E240" s="2418" t="s">
        <v>294</v>
      </c>
      <c r="I240" s="10"/>
      <c r="J240" s="10"/>
    </row>
    <row r="241" spans="1:16" ht="15" customHeight="1" thickBot="1" x14ac:dyDescent="0.3"/>
    <row r="242" spans="1:16" ht="15.95" customHeight="1" thickBot="1" x14ac:dyDescent="0.35">
      <c r="A242" s="2422" t="s">
        <v>560</v>
      </c>
      <c r="B242" s="2423"/>
      <c r="C242" s="157"/>
      <c r="D242" s="157"/>
      <c r="E242" s="157"/>
      <c r="F242" s="157"/>
      <c r="G242" s="321"/>
      <c r="H242" s="321"/>
      <c r="I242" s="320"/>
      <c r="J242" s="33">
        <f>J216-D233</f>
        <v>0</v>
      </c>
      <c r="K242" s="162"/>
    </row>
    <row r="243" spans="1:16" ht="5.0999999999999996" customHeight="1" x14ac:dyDescent="0.25">
      <c r="A243" s="2495"/>
      <c r="B243" s="2495"/>
      <c r="C243" s="2495"/>
      <c r="D243" s="2495"/>
      <c r="E243" s="2495"/>
      <c r="F243" s="2495"/>
      <c r="G243" s="2495"/>
      <c r="H243" s="2495"/>
      <c r="I243" s="2495"/>
      <c r="J243" s="2495"/>
      <c r="K243" s="2495"/>
      <c r="L243" s="2495"/>
    </row>
    <row r="244" spans="1:16" ht="21.95" customHeight="1" x14ac:dyDescent="0.25">
      <c r="A244" s="2496" t="s">
        <v>561</v>
      </c>
      <c r="B244" s="2496"/>
      <c r="C244" s="2496"/>
      <c r="D244" s="2496"/>
      <c r="E244" s="2496"/>
      <c r="F244" s="2496"/>
      <c r="G244" s="2496"/>
      <c r="H244" s="2496"/>
      <c r="I244" s="2496"/>
      <c r="J244" s="2496"/>
      <c r="K244" s="2496"/>
    </row>
    <row r="245" spans="1:16" ht="15" customHeight="1" x14ac:dyDescent="0.25">
      <c r="J245" s="598"/>
      <c r="K245" s="162"/>
    </row>
    <row r="246" spans="1:16" ht="15.95" customHeight="1" thickBot="1" x14ac:dyDescent="0.3">
      <c r="A246" s="258" t="s">
        <v>129</v>
      </c>
      <c r="B246" s="258"/>
      <c r="C246" s="15"/>
      <c r="D246" s="15"/>
      <c r="E246" s="15"/>
      <c r="K246" s="162"/>
    </row>
    <row r="247" spans="1:16" ht="15.95" customHeight="1" x14ac:dyDescent="0.25">
      <c r="A247" s="387" t="s">
        <v>150</v>
      </c>
      <c r="B247" s="388"/>
      <c r="C247" s="388"/>
      <c r="D247" s="389">
        <f>D85</f>
        <v>0</v>
      </c>
      <c r="E247" s="2425" t="s">
        <v>266</v>
      </c>
      <c r="G247" s="2418"/>
      <c r="H247" s="2418"/>
      <c r="K247" s="162"/>
    </row>
    <row r="248" spans="1:16" ht="15.95" customHeight="1" thickBot="1" x14ac:dyDescent="0.3">
      <c r="A248" s="385" t="s">
        <v>128</v>
      </c>
      <c r="B248" s="546"/>
      <c r="C248" s="386"/>
      <c r="D248" s="37">
        <f>IF((J242&gt;0),J242,0)</f>
        <v>0</v>
      </c>
      <c r="E248" s="599" t="s">
        <v>702</v>
      </c>
      <c r="F248" s="600"/>
      <c r="G248" s="601"/>
      <c r="H248" s="601"/>
      <c r="I248" s="600"/>
      <c r="J248" s="600"/>
      <c r="K248" s="602"/>
    </row>
    <row r="249" spans="1:16" ht="15.75" thickBot="1" x14ac:dyDescent="0.3">
      <c r="A249" s="2415" t="s">
        <v>95</v>
      </c>
      <c r="B249" s="2416"/>
      <c r="C249" s="2417"/>
      <c r="D249" s="73" t="s">
        <v>71</v>
      </c>
      <c r="E249" s="73" t="s">
        <v>81</v>
      </c>
      <c r="G249" s="1803" t="s">
        <v>868</v>
      </c>
      <c r="P249" s="2431" t="s">
        <v>165</v>
      </c>
    </row>
    <row r="250" spans="1:16" x14ac:dyDescent="0.25">
      <c r="A250" s="2486"/>
      <c r="B250" s="2487"/>
      <c r="C250" s="2488"/>
      <c r="D250" s="233"/>
      <c r="E250" s="433"/>
    </row>
    <row r="251" spans="1:16" x14ac:dyDescent="0.25">
      <c r="A251" s="2489"/>
      <c r="B251" s="2490"/>
      <c r="C251" s="2491"/>
      <c r="D251" s="211"/>
      <c r="E251" s="434"/>
    </row>
    <row r="252" spans="1:16" x14ac:dyDescent="0.25">
      <c r="A252" s="2489"/>
      <c r="B252" s="2490"/>
      <c r="C252" s="2491"/>
      <c r="D252" s="211"/>
      <c r="E252" s="434"/>
      <c r="K252" s="162"/>
    </row>
    <row r="253" spans="1:16" ht="15.75" thickBot="1" x14ac:dyDescent="0.3">
      <c r="A253" s="2492"/>
      <c r="B253" s="2493"/>
      <c r="C253" s="2494"/>
      <c r="D253" s="235"/>
      <c r="E253" s="603"/>
      <c r="K253" s="162"/>
    </row>
    <row r="254" spans="1:16" ht="18" customHeight="1" thickBot="1" x14ac:dyDescent="0.3">
      <c r="A254" s="2408" t="s">
        <v>96</v>
      </c>
      <c r="B254" s="2409"/>
      <c r="C254" s="2409"/>
      <c r="D254" s="33">
        <f>SUM(D250:D253)</f>
        <v>0</v>
      </c>
      <c r="K254" s="162"/>
    </row>
    <row r="255" spans="1:16" ht="15.95" customHeight="1" thickBot="1" x14ac:dyDescent="0.35">
      <c r="A255" s="446" t="s">
        <v>130</v>
      </c>
      <c r="B255" s="547"/>
      <c r="C255" s="307"/>
      <c r="D255" s="447">
        <f>D247+D248-D254</f>
        <v>0</v>
      </c>
      <c r="E255" s="2418" t="s">
        <v>295</v>
      </c>
      <c r="G255" s="2425"/>
      <c r="H255" s="2425"/>
      <c r="K255" s="162"/>
    </row>
    <row r="256" spans="1:16" ht="15.95" customHeight="1" thickBot="1" x14ac:dyDescent="0.3">
      <c r="E256" s="2431"/>
      <c r="G256" s="2425"/>
      <c r="H256" s="2425"/>
      <c r="K256" s="162"/>
    </row>
    <row r="257" spans="1:11" ht="15.95" customHeight="1" thickBot="1" x14ac:dyDescent="0.3">
      <c r="A257" s="172" t="s">
        <v>260</v>
      </c>
      <c r="B257" s="173"/>
      <c r="C257" s="173"/>
      <c r="D257" s="202"/>
      <c r="E257" s="173"/>
      <c r="F257" s="173"/>
      <c r="G257" s="205"/>
      <c r="H257" s="205"/>
      <c r="I257" s="2423"/>
      <c r="J257" s="191">
        <f>J242-D248</f>
        <v>0</v>
      </c>
      <c r="K257" s="162"/>
    </row>
    <row r="258" spans="1:11" ht="15.95" customHeight="1" x14ac:dyDescent="0.25">
      <c r="A258" s="51" t="s">
        <v>163</v>
      </c>
      <c r="B258" s="51"/>
      <c r="C258" s="2429"/>
      <c r="D258" s="2419"/>
      <c r="E258" s="11"/>
      <c r="J258" s="10"/>
      <c r="K258" s="162"/>
    </row>
    <row r="259" spans="1:11" ht="15.95" customHeight="1" x14ac:dyDescent="0.25">
      <c r="E259" s="2431"/>
      <c r="G259" s="2425"/>
      <c r="H259" s="2425"/>
      <c r="K259" s="162"/>
    </row>
    <row r="260" spans="1:11" ht="15.95" customHeight="1" thickBot="1" x14ac:dyDescent="0.3">
      <c r="A260" s="258" t="s">
        <v>221</v>
      </c>
      <c r="B260" s="258"/>
      <c r="K260" s="162"/>
    </row>
    <row r="261" spans="1:11" ht="15.95" customHeight="1" thickBot="1" x14ac:dyDescent="0.3">
      <c r="A261" s="319" t="s">
        <v>213</v>
      </c>
      <c r="B261" s="318"/>
      <c r="C261" s="318"/>
      <c r="D261" s="33">
        <f>D83</f>
        <v>0</v>
      </c>
      <c r="E261" s="2407" t="s">
        <v>235</v>
      </c>
      <c r="G261" s="2442" t="s">
        <v>232</v>
      </c>
      <c r="H261" s="2442"/>
      <c r="K261" s="162"/>
    </row>
    <row r="262" spans="1:11" ht="15.95" customHeight="1" x14ac:dyDescent="0.25">
      <c r="A262" s="317" t="s">
        <v>112</v>
      </c>
      <c r="B262" s="548"/>
      <c r="C262" s="316"/>
      <c r="D262" s="58">
        <f>D206</f>
        <v>0</v>
      </c>
      <c r="E262" s="2407" t="s">
        <v>235</v>
      </c>
      <c r="G262" s="2442" t="s">
        <v>151</v>
      </c>
      <c r="H262" s="2442"/>
      <c r="K262" s="162"/>
    </row>
    <row r="263" spans="1:11" ht="15.95" customHeight="1" thickBot="1" x14ac:dyDescent="0.3">
      <c r="A263" s="315" t="s">
        <v>113</v>
      </c>
      <c r="B263" s="549"/>
      <c r="C263" s="314"/>
      <c r="D263" s="257">
        <f>D111</f>
        <v>0</v>
      </c>
      <c r="E263" s="2407" t="s">
        <v>235</v>
      </c>
      <c r="G263" s="2442" t="s">
        <v>232</v>
      </c>
      <c r="H263" s="2442"/>
      <c r="K263" s="162"/>
    </row>
    <row r="264" spans="1:11" ht="15.95" customHeight="1" thickBot="1" x14ac:dyDescent="0.3">
      <c r="A264" s="2415" t="s">
        <v>212</v>
      </c>
      <c r="B264" s="2416"/>
      <c r="C264" s="2417"/>
      <c r="D264" s="73" t="s">
        <v>71</v>
      </c>
      <c r="E264" s="73" t="s">
        <v>81</v>
      </c>
      <c r="G264" s="1803" t="s">
        <v>869</v>
      </c>
      <c r="K264" s="162"/>
    </row>
    <row r="265" spans="1:11" ht="15.95" customHeight="1" x14ac:dyDescent="0.25">
      <c r="A265" s="2486"/>
      <c r="B265" s="2487"/>
      <c r="C265" s="2488"/>
      <c r="D265" s="233"/>
      <c r="E265" s="395"/>
      <c r="K265" s="162"/>
    </row>
    <row r="266" spans="1:11" ht="15.95" customHeight="1" x14ac:dyDescent="0.25">
      <c r="A266" s="2489"/>
      <c r="B266" s="2490"/>
      <c r="C266" s="2491"/>
      <c r="D266" s="233"/>
      <c r="E266" s="395"/>
      <c r="K266" s="162"/>
    </row>
    <row r="267" spans="1:11" ht="15.95" customHeight="1" x14ac:dyDescent="0.25">
      <c r="A267" s="2489"/>
      <c r="B267" s="2490"/>
      <c r="C267" s="2491"/>
      <c r="D267" s="233"/>
      <c r="E267" s="395"/>
      <c r="K267" s="162"/>
    </row>
    <row r="268" spans="1:11" ht="15.95" customHeight="1" thickBot="1" x14ac:dyDescent="0.3">
      <c r="A268" s="2492"/>
      <c r="B268" s="2493"/>
      <c r="C268" s="2494"/>
      <c r="D268" s="442"/>
      <c r="E268" s="443"/>
      <c r="K268" s="162"/>
    </row>
    <row r="269" spans="1:11" ht="15.95" customHeight="1" thickBot="1" x14ac:dyDescent="0.3">
      <c r="A269" s="444" t="s">
        <v>237</v>
      </c>
      <c r="B269" s="550"/>
      <c r="C269" s="313"/>
      <c r="D269" s="33">
        <f>SUM(D265:D268)</f>
        <v>0</v>
      </c>
      <c r="E269" s="2431"/>
      <c r="K269" s="162"/>
    </row>
    <row r="270" spans="1:11" ht="15.95" customHeight="1" thickBot="1" x14ac:dyDescent="0.35">
      <c r="A270" s="440" t="s">
        <v>236</v>
      </c>
      <c r="B270" s="551"/>
      <c r="C270" s="312"/>
      <c r="D270" s="445">
        <f>D261+D262+D263-D269</f>
        <v>0</v>
      </c>
      <c r="E270" s="2418" t="s">
        <v>298</v>
      </c>
      <c r="G270" s="2425"/>
      <c r="H270" s="2425"/>
      <c r="K270" s="162"/>
    </row>
    <row r="271" spans="1:11" ht="15.95" customHeight="1" thickBot="1" x14ac:dyDescent="0.3">
      <c r="E271" s="2431"/>
      <c r="G271" s="2425"/>
      <c r="H271" s="2425"/>
      <c r="K271" s="162"/>
    </row>
    <row r="272" spans="1:11" ht="15.95" customHeight="1" thickBot="1" x14ac:dyDescent="0.3">
      <c r="A272" s="322" t="s">
        <v>204</v>
      </c>
      <c r="B272" s="552"/>
      <c r="C272" s="2423"/>
      <c r="D272" s="2423"/>
      <c r="E272" s="2423"/>
      <c r="F272" s="2423"/>
      <c r="G272" s="2423"/>
      <c r="H272" s="2423"/>
      <c r="I272" s="2424"/>
      <c r="J272" s="381">
        <f>D158+D187+D239+D269+D254</f>
        <v>101.28</v>
      </c>
      <c r="K272" s="162"/>
    </row>
    <row r="273" spans="1:22" ht="15.95" customHeight="1" thickBot="1" x14ac:dyDescent="0.3">
      <c r="G273" s="2442"/>
      <c r="H273" s="2442"/>
      <c r="K273" s="162"/>
    </row>
    <row r="274" spans="1:22" ht="16.5" thickBot="1" x14ac:dyDescent="0.3">
      <c r="A274" s="322" t="s">
        <v>205</v>
      </c>
      <c r="B274" s="552"/>
      <c r="C274" s="2423"/>
      <c r="D274" s="2423"/>
      <c r="E274" s="2423"/>
      <c r="F274" s="2423"/>
      <c r="G274" s="2423"/>
      <c r="H274" s="2423"/>
      <c r="I274" s="2424"/>
      <c r="J274" s="383">
        <f>K75+E112-J272</f>
        <v>-101.28</v>
      </c>
      <c r="K274" s="302"/>
      <c r="L274" s="377"/>
      <c r="M274" s="2407" t="s">
        <v>202</v>
      </c>
      <c r="U274" s="382" t="s">
        <v>206</v>
      </c>
      <c r="V274" s="303" t="s">
        <v>83</v>
      </c>
    </row>
    <row r="308" spans="3:5" x14ac:dyDescent="0.25">
      <c r="C308" s="2419"/>
      <c r="D308" s="2419"/>
      <c r="E308" s="2419"/>
    </row>
    <row r="309" spans="3:5" x14ac:dyDescent="0.25">
      <c r="C309" s="2419"/>
      <c r="D309" s="2419"/>
      <c r="E309" s="2419"/>
    </row>
    <row r="310" spans="3:5" x14ac:dyDescent="0.25">
      <c r="C310" s="2419"/>
      <c r="D310" s="2419"/>
      <c r="E310" s="2419"/>
    </row>
    <row r="311" spans="3:5" x14ac:dyDescent="0.25">
      <c r="C311" s="2419"/>
      <c r="D311" s="2419"/>
      <c r="E311" s="2419"/>
    </row>
    <row r="312" spans="3:5" x14ac:dyDescent="0.25">
      <c r="C312" s="2419"/>
      <c r="D312" s="2419"/>
      <c r="E312" s="2419"/>
    </row>
    <row r="313" spans="3:5" x14ac:dyDescent="0.25">
      <c r="C313" s="2419"/>
      <c r="D313" s="2419"/>
      <c r="E313" s="2419"/>
    </row>
  </sheetData>
  <sheetProtection sheet="1" objects="1" scenarios="1"/>
  <mergeCells count="164">
    <mergeCell ref="B3:K3"/>
    <mergeCell ref="B4:K4"/>
    <mergeCell ref="B5:K5"/>
    <mergeCell ref="C9:E9"/>
    <mergeCell ref="J54:K54"/>
    <mergeCell ref="C56:E56"/>
    <mergeCell ref="A66:C66"/>
    <mergeCell ref="G66:H66"/>
    <mergeCell ref="A67:C67"/>
    <mergeCell ref="G67:H67"/>
    <mergeCell ref="A68:C68"/>
    <mergeCell ref="G68:H68"/>
    <mergeCell ref="G62:J62"/>
    <mergeCell ref="A63:C63"/>
    <mergeCell ref="A64:C64"/>
    <mergeCell ref="G64:H64"/>
    <mergeCell ref="A65:C65"/>
    <mergeCell ref="G65:H65"/>
    <mergeCell ref="A72:C72"/>
    <mergeCell ref="G72:H72"/>
    <mergeCell ref="A79:B79"/>
    <mergeCell ref="G79:K79"/>
    <mergeCell ref="A80:B80"/>
    <mergeCell ref="G80:K80"/>
    <mergeCell ref="A69:C69"/>
    <mergeCell ref="G69:H69"/>
    <mergeCell ref="A70:C70"/>
    <mergeCell ref="G70:H70"/>
    <mergeCell ref="A71:C71"/>
    <mergeCell ref="G71:H71"/>
    <mergeCell ref="A84:B84"/>
    <mergeCell ref="G84:K84"/>
    <mergeCell ref="A85:B85"/>
    <mergeCell ref="G85:K85"/>
    <mergeCell ref="A86:B86"/>
    <mergeCell ref="G86:K86"/>
    <mergeCell ref="A81:B81"/>
    <mergeCell ref="G81:K81"/>
    <mergeCell ref="A82:B82"/>
    <mergeCell ref="G82:K82"/>
    <mergeCell ref="A83:B83"/>
    <mergeCell ref="G83:K83"/>
    <mergeCell ref="A97:B97"/>
    <mergeCell ref="A98:B98"/>
    <mergeCell ref="A99:B99"/>
    <mergeCell ref="A100:B100"/>
    <mergeCell ref="A101:B101"/>
    <mergeCell ref="A102:B102"/>
    <mergeCell ref="A88:J88"/>
    <mergeCell ref="A92:B92"/>
    <mergeCell ref="A93:B93"/>
    <mergeCell ref="A94:B94"/>
    <mergeCell ref="A95:B95"/>
    <mergeCell ref="A96:B96"/>
    <mergeCell ref="A106:B106"/>
    <mergeCell ref="G106:H106"/>
    <mergeCell ref="A107:B107"/>
    <mergeCell ref="A108:B108"/>
    <mergeCell ref="E111:K111"/>
    <mergeCell ref="G112:J112"/>
    <mergeCell ref="G102:H102"/>
    <mergeCell ref="A103:B103"/>
    <mergeCell ref="G103:H103"/>
    <mergeCell ref="A104:B104"/>
    <mergeCell ref="G104:H104"/>
    <mergeCell ref="A105:B105"/>
    <mergeCell ref="G105:H105"/>
    <mergeCell ref="A127:B127"/>
    <mergeCell ref="G127:K127"/>
    <mergeCell ref="A128:B128"/>
    <mergeCell ref="G128:K128"/>
    <mergeCell ref="A129:B129"/>
    <mergeCell ref="G129:K129"/>
    <mergeCell ref="A114:J114"/>
    <mergeCell ref="J116:K116"/>
    <mergeCell ref="A119:J119"/>
    <mergeCell ref="A125:B125"/>
    <mergeCell ref="G125:K125"/>
    <mergeCell ref="A126:B126"/>
    <mergeCell ref="G126:K126"/>
    <mergeCell ref="A133:B133"/>
    <mergeCell ref="G133:K133"/>
    <mergeCell ref="A134:B134"/>
    <mergeCell ref="G134:K134"/>
    <mergeCell ref="A135:B135"/>
    <mergeCell ref="G135:K135"/>
    <mergeCell ref="A130:B130"/>
    <mergeCell ref="G130:K130"/>
    <mergeCell ref="A131:B131"/>
    <mergeCell ref="G131:K131"/>
    <mergeCell ref="A132:B132"/>
    <mergeCell ref="G132:K132"/>
    <mergeCell ref="G141:K141"/>
    <mergeCell ref="A142:B142"/>
    <mergeCell ref="G142:K142"/>
    <mergeCell ref="A143:B143"/>
    <mergeCell ref="G143:K143"/>
    <mergeCell ref="A144:B144"/>
    <mergeCell ref="G144:K144"/>
    <mergeCell ref="A136:B136"/>
    <mergeCell ref="G136:K136"/>
    <mergeCell ref="G137:K137"/>
    <mergeCell ref="G138:K138"/>
    <mergeCell ref="G139:K139"/>
    <mergeCell ref="G140:K140"/>
    <mergeCell ref="A150:B150"/>
    <mergeCell ref="G150:K150"/>
    <mergeCell ref="A151:B151"/>
    <mergeCell ref="G151:K151"/>
    <mergeCell ref="A152:B152"/>
    <mergeCell ref="G152:K152"/>
    <mergeCell ref="A145:B145"/>
    <mergeCell ref="G145:K145"/>
    <mergeCell ref="G146:K146"/>
    <mergeCell ref="G147:K147"/>
    <mergeCell ref="G148:K148"/>
    <mergeCell ref="A149:B149"/>
    <mergeCell ref="G149:K149"/>
    <mergeCell ref="A156:B156"/>
    <mergeCell ref="G156:K156"/>
    <mergeCell ref="A157:B157"/>
    <mergeCell ref="G157:K157"/>
    <mergeCell ref="H164:I164"/>
    <mergeCell ref="J172:K172"/>
    <mergeCell ref="A153:B153"/>
    <mergeCell ref="G153:K153"/>
    <mergeCell ref="A154:B154"/>
    <mergeCell ref="G154:K154"/>
    <mergeCell ref="A155:B155"/>
    <mergeCell ref="G155:K155"/>
    <mergeCell ref="H193:I193"/>
    <mergeCell ref="A203:C203"/>
    <mergeCell ref="A204:C204"/>
    <mergeCell ref="A205:C205"/>
    <mergeCell ref="H212:I212"/>
    <mergeCell ref="J220:K220"/>
    <mergeCell ref="A181:B181"/>
    <mergeCell ref="A182:B182"/>
    <mergeCell ref="A183:B183"/>
    <mergeCell ref="A184:B184"/>
    <mergeCell ref="A185:B185"/>
    <mergeCell ref="A186:B186"/>
    <mergeCell ref="A235:C235"/>
    <mergeCell ref="A236:C236"/>
    <mergeCell ref="A237:C237"/>
    <mergeCell ref="A238:C238"/>
    <mergeCell ref="A239:C239"/>
    <mergeCell ref="A240:C240"/>
    <mergeCell ref="A229:C229"/>
    <mergeCell ref="A230:C230"/>
    <mergeCell ref="A231:C231"/>
    <mergeCell ref="A232:C232"/>
    <mergeCell ref="A233:C233"/>
    <mergeCell ref="A234:C234"/>
    <mergeCell ref="A265:C265"/>
    <mergeCell ref="A266:C266"/>
    <mergeCell ref="A267:C267"/>
    <mergeCell ref="A268:C268"/>
    <mergeCell ref="A243:L243"/>
    <mergeCell ref="A244:K244"/>
    <mergeCell ref="A250:C250"/>
    <mergeCell ref="A251:C251"/>
    <mergeCell ref="A252:C252"/>
    <mergeCell ref="A253:C253"/>
  </mergeCells>
  <pageMargins left="0.25" right="0.25" top="0.25" bottom="0.25" header="0.25" footer="0.25"/>
  <pageSetup scale="89" fitToHeight="0" orientation="portrait" r:id="rId1"/>
  <rowBreaks count="4" manualBreakCount="4">
    <brk id="53" max="16383" man="1"/>
    <brk id="115" max="16383" man="1"/>
    <brk id="171" max="16383" man="1"/>
    <brk id="219" max="16383" man="1"/>
  </rowBreaks>
  <colBreaks count="2" manualBreakCount="2">
    <brk id="1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104</vt:i4>
      </vt:variant>
    </vt:vector>
  </HeadingPairs>
  <TitlesOfParts>
    <vt:vector size="175" baseType="lpstr">
      <vt:lpstr>2019-2020 Budget - Proposed (2)</vt:lpstr>
      <vt:lpstr>2020-Treas-Rpt-Master   (2)</vt:lpstr>
      <vt:lpstr>Start 2018-2019</vt:lpstr>
      <vt:lpstr>Mstr 2019 Treas Rpt - Data Entr</vt:lpstr>
      <vt:lpstr>2018-19 - MstrTreas Rpt - Blank</vt:lpstr>
      <vt:lpstr>2018-19 Treas Rpt - Blank Form</vt:lpstr>
      <vt:lpstr>July 2019 - Data Ent</vt:lpstr>
      <vt:lpstr>Sheet3</vt:lpstr>
      <vt:lpstr>2018-19 Treas Rpt - Data Entry</vt:lpstr>
      <vt:lpstr>July - 2019 - Tres Rpt - Close</vt:lpstr>
      <vt:lpstr>&lt;---- 2018-2019</vt:lpstr>
      <vt:lpstr>2019-2020 ---&gt;</vt:lpstr>
      <vt:lpstr>2019-2020 Budget--&gt;</vt:lpstr>
      <vt:lpstr>Mstr-2019-2020 Budget Input</vt:lpstr>
      <vt:lpstr>Wrk0 - 2018-2019 Budget</vt:lpstr>
      <vt:lpstr>Wrk1 - 2018-2019 Budget-Actual</vt:lpstr>
      <vt:lpstr>2019-2020 Budget - Proposed</vt:lpstr>
      <vt:lpstr>2018-19 to 2019-20 Budget comp</vt:lpstr>
      <vt:lpstr>2019-2020 Budget -Approved 7-21</vt:lpstr>
      <vt:lpstr>2019-20- Monthly Treas Rpts --&gt;</vt:lpstr>
      <vt:lpstr>2019-Data Ent - BLANK</vt:lpstr>
      <vt:lpstr>2019-20 MstrTreas Rpt - BLANK</vt:lpstr>
      <vt:lpstr>2019-20 Treas Rpt - Data Form</vt:lpstr>
      <vt:lpstr>2019-20 Treas Rpt - Instr</vt:lpstr>
      <vt:lpstr>2019-20 Treas Rpt - Mstr Old</vt:lpstr>
      <vt:lpstr>2019-Data Ent - August</vt:lpstr>
      <vt:lpstr>2019-20 Treas Rpt - AUG</vt:lpstr>
      <vt:lpstr>20xx Data Entry - Form</vt:lpstr>
      <vt:lpstr>2019-20 Treas Rpt - Sept</vt:lpstr>
      <vt:lpstr>2019-20-Treas-Rpt-Master </vt:lpstr>
      <vt:lpstr>2019-20 Treas Rpt - Oct</vt:lpstr>
      <vt:lpstr>2019-20-Treas-Rpt-Nov</vt:lpstr>
      <vt:lpstr>2019-20-Treas-Rpt-Dec</vt:lpstr>
      <vt:lpstr>&lt;&lt;2019 - 2020&gt;&gt;</vt:lpstr>
      <vt:lpstr>2020-Treas-Rpt-Master  </vt:lpstr>
      <vt:lpstr>2020-Treas-Rpt-Master-blank</vt:lpstr>
      <vt:lpstr>20xx-Treas-Rpt-Master-blank</vt:lpstr>
      <vt:lpstr>2020-Treas-Rpt-JAN</vt:lpstr>
      <vt:lpstr>2020-Treas-Rpt-FEB</vt:lpstr>
      <vt:lpstr>2020-Treas-Rpt-MAR</vt:lpstr>
      <vt:lpstr>2020-Treas-Rpt-April</vt:lpstr>
      <vt:lpstr>2020-Treas-Rpt-May</vt:lpstr>
      <vt:lpstr>2020-Treas-Rpt-June</vt:lpstr>
      <vt:lpstr>2020-Treas-Rpt-July</vt:lpstr>
      <vt:lpstr>2020-Treas-Rpt-AUG</vt:lpstr>
      <vt:lpstr>2020-2021-BUDGET files--&gt;</vt:lpstr>
      <vt:lpstr>Mstr-2020-2021 Budget Input</vt:lpstr>
      <vt:lpstr>Wrk0 - 2019-2020 Budget</vt:lpstr>
      <vt:lpstr>2020-2021 Budget - Final</vt:lpstr>
      <vt:lpstr>20xx Data Entry - Form (2)</vt:lpstr>
      <vt:lpstr>2020-2021 Treas Rpts--&gt;</vt:lpstr>
      <vt:lpstr>2020-21 -Treas-Rpt-Master</vt:lpstr>
      <vt:lpstr>2020-Treas-Rpt-SEPT</vt:lpstr>
      <vt:lpstr>2020-Treas-Rpt-OCT</vt:lpstr>
      <vt:lpstr>2020-Treas-Rpt-NOV</vt:lpstr>
      <vt:lpstr>2020-Treas-Rpt-DEC</vt:lpstr>
      <vt:lpstr>2020-21 -ASC Data Input</vt:lpstr>
      <vt:lpstr>2021 -Treas-Rpt-JAN</vt:lpstr>
      <vt:lpstr>2021 -Treas-Rpt-FEB</vt:lpstr>
      <vt:lpstr>2021 -Treas-Rpt-Mar</vt:lpstr>
      <vt:lpstr>2021 -Treas-Rpt-April</vt:lpstr>
      <vt:lpstr>2021 -Treas-Rpt-May</vt:lpstr>
      <vt:lpstr>2020-21 -Treas-Rpt-June</vt:lpstr>
      <vt:lpstr>2020-21 -Treas-Rpt-July</vt:lpstr>
      <vt:lpstr>2020-21 -Treas-Rpt-August</vt:lpstr>
      <vt:lpstr>&lt;-2020-21 - 2021-22-&gt;</vt:lpstr>
      <vt:lpstr>2021-2022-BUDGET files--&gt; </vt:lpstr>
      <vt:lpstr>Mstr-2021-202 Budget Input </vt:lpstr>
      <vt:lpstr>Wrk0 - 2021-2022 Budget - wrk</vt:lpstr>
      <vt:lpstr>2021-2022 Budget - Final</vt:lpstr>
      <vt:lpstr>2021-22 -Treas-Rpt-Master </vt:lpstr>
      <vt:lpstr>'2018-19 - MstrTreas Rpt - Blank'!Print_Area</vt:lpstr>
      <vt:lpstr>'2018-19 to 2019-20 Budget comp'!Print_Area</vt:lpstr>
      <vt:lpstr>'2018-19 Treas Rpt - Blank Form'!Print_Area</vt:lpstr>
      <vt:lpstr>'2018-19 Treas Rpt - Data Entry'!Print_Area</vt:lpstr>
      <vt:lpstr>'2019-20 MstrTreas Rpt - BLANK'!Print_Area</vt:lpstr>
      <vt:lpstr>'2019-20 Treas Rpt - AUG'!Print_Area</vt:lpstr>
      <vt:lpstr>'2019-20 Treas Rpt - Data Form'!Print_Area</vt:lpstr>
      <vt:lpstr>'2019-20 Treas Rpt - Instr'!Print_Area</vt:lpstr>
      <vt:lpstr>'2019-20 Treas Rpt - Mstr Old'!Print_Area</vt:lpstr>
      <vt:lpstr>'2019-20 Treas Rpt - Oct'!Print_Area</vt:lpstr>
      <vt:lpstr>'2019-20 Treas Rpt - Sept'!Print_Area</vt:lpstr>
      <vt:lpstr>'2019-2020 Budget - Proposed'!Print_Area</vt:lpstr>
      <vt:lpstr>'2019-2020 Budget - Proposed (2)'!Print_Area</vt:lpstr>
      <vt:lpstr>'2019-2020 Budget -Approved 7-21'!Print_Area</vt:lpstr>
      <vt:lpstr>'2019-20-Treas-Rpt-Dec'!Print_Area</vt:lpstr>
      <vt:lpstr>'2019-20-Treas-Rpt-Master '!Print_Area</vt:lpstr>
      <vt:lpstr>'2019-20-Treas-Rpt-Nov'!Print_Area</vt:lpstr>
      <vt:lpstr>'2019-Data Ent - August'!Print_Area</vt:lpstr>
      <vt:lpstr>'2019-Data Ent - BLANK'!Print_Area</vt:lpstr>
      <vt:lpstr>'2020-2021 Budget - Final'!Print_Area</vt:lpstr>
      <vt:lpstr>'2020-21 -ASC Data Input'!Print_Area</vt:lpstr>
      <vt:lpstr>'2020-21 -Treas-Rpt-August'!Print_Area</vt:lpstr>
      <vt:lpstr>'2020-21 -Treas-Rpt-July'!Print_Area</vt:lpstr>
      <vt:lpstr>'2020-21 -Treas-Rpt-June'!Print_Area</vt:lpstr>
      <vt:lpstr>'2020-21 -Treas-Rpt-Master'!Print_Area</vt:lpstr>
      <vt:lpstr>'2020-Treas-Rpt-April'!Print_Area</vt:lpstr>
      <vt:lpstr>'2020-Treas-Rpt-AUG'!Print_Area</vt:lpstr>
      <vt:lpstr>'2020-Treas-Rpt-DEC'!Print_Area</vt:lpstr>
      <vt:lpstr>'2020-Treas-Rpt-FEB'!Print_Area</vt:lpstr>
      <vt:lpstr>'2020-Treas-Rpt-JAN'!Print_Area</vt:lpstr>
      <vt:lpstr>'2020-Treas-Rpt-July'!Print_Area</vt:lpstr>
      <vt:lpstr>'2020-Treas-Rpt-June'!Print_Area</vt:lpstr>
      <vt:lpstr>'2020-Treas-Rpt-MAR'!Print_Area</vt:lpstr>
      <vt:lpstr>'2020-Treas-Rpt-Master  '!Print_Area</vt:lpstr>
      <vt:lpstr>'2020-Treas-Rpt-Master   (2)'!Print_Area</vt:lpstr>
      <vt:lpstr>'2020-Treas-Rpt-Master-blank'!Print_Area</vt:lpstr>
      <vt:lpstr>'2020-Treas-Rpt-May'!Print_Area</vt:lpstr>
      <vt:lpstr>'2020-Treas-Rpt-NOV'!Print_Area</vt:lpstr>
      <vt:lpstr>'2020-Treas-Rpt-OCT'!Print_Area</vt:lpstr>
      <vt:lpstr>'2020-Treas-Rpt-SEPT'!Print_Area</vt:lpstr>
      <vt:lpstr>'2021 -Treas-Rpt-April'!Print_Area</vt:lpstr>
      <vt:lpstr>'2021 -Treas-Rpt-FEB'!Print_Area</vt:lpstr>
      <vt:lpstr>'2021 -Treas-Rpt-JAN'!Print_Area</vt:lpstr>
      <vt:lpstr>'2021 -Treas-Rpt-Mar'!Print_Area</vt:lpstr>
      <vt:lpstr>'2021 -Treas-Rpt-May'!Print_Area</vt:lpstr>
      <vt:lpstr>'2021-2022 Budget - Final'!Print_Area</vt:lpstr>
      <vt:lpstr>'2021-22 -Treas-Rpt-Master '!Print_Area</vt:lpstr>
      <vt:lpstr>'20xx Data Entry - Form'!Print_Area</vt:lpstr>
      <vt:lpstr>'20xx Data Entry - Form (2)'!Print_Area</vt:lpstr>
      <vt:lpstr>'20xx-Treas-Rpt-Master-blank'!Print_Area</vt:lpstr>
      <vt:lpstr>'July - 2019 - Tres Rpt - Close'!Print_Area</vt:lpstr>
      <vt:lpstr>'July 2019 - Data Ent'!Print_Area</vt:lpstr>
      <vt:lpstr>'Mstr 2019 Treas Rpt - Data Entr'!Print_Area</vt:lpstr>
      <vt:lpstr>'Mstr-2019-2020 Budget Input'!Print_Area</vt:lpstr>
      <vt:lpstr>'Mstr-2020-2021 Budget Input'!Print_Area</vt:lpstr>
      <vt:lpstr>'Mstr-2021-202 Budget Input '!Print_Area</vt:lpstr>
      <vt:lpstr>'Wrk0 - 2018-2019 Budget'!Print_Area</vt:lpstr>
      <vt:lpstr>'Wrk0 - 2019-2020 Budget'!Print_Area</vt:lpstr>
      <vt:lpstr>'Wrk0 - 2021-2022 Budget - wrk'!Print_Area</vt:lpstr>
      <vt:lpstr>'Wrk1 - 2018-2019 Budget-Actual'!Print_Area</vt:lpstr>
      <vt:lpstr>'2018-19 - MstrTreas Rpt - Blank'!This_Month</vt:lpstr>
      <vt:lpstr>'2018-19 Treas Rpt - Blank Form'!This_Month</vt:lpstr>
      <vt:lpstr>'2018-19 Treas Rpt - Data Entry'!This_Month</vt:lpstr>
      <vt:lpstr>'2019-20 MstrTreas Rpt - BLANK'!This_Month</vt:lpstr>
      <vt:lpstr>'2019-20 Treas Rpt - AUG'!This_Month</vt:lpstr>
      <vt:lpstr>'2019-20 Treas Rpt - Data Form'!This_Month</vt:lpstr>
      <vt:lpstr>'2019-20 Treas Rpt - Instr'!This_Month</vt:lpstr>
      <vt:lpstr>'2019-20 Treas Rpt - Mstr Old'!This_Month</vt:lpstr>
      <vt:lpstr>'2019-20 Treas Rpt - Oct'!This_Month</vt:lpstr>
      <vt:lpstr>'2019-20 Treas Rpt - Sept'!This_Month</vt:lpstr>
      <vt:lpstr>'2019-20-Treas-Rpt-Dec'!This_Month</vt:lpstr>
      <vt:lpstr>'2019-20-Treas-Rpt-Master '!This_Month</vt:lpstr>
      <vt:lpstr>'2019-20-Treas-Rpt-Nov'!This_Month</vt:lpstr>
      <vt:lpstr>'2019-Data Ent - August'!This_Month</vt:lpstr>
      <vt:lpstr>'2019-Data Ent - BLANK'!This_Month</vt:lpstr>
      <vt:lpstr>'2020-21 -ASC Data Input'!This_Month</vt:lpstr>
      <vt:lpstr>'2020-21 -Treas-Rpt-August'!This_Month</vt:lpstr>
      <vt:lpstr>'2020-21 -Treas-Rpt-July'!This_Month</vt:lpstr>
      <vt:lpstr>'2020-21 -Treas-Rpt-June'!This_Month</vt:lpstr>
      <vt:lpstr>'2020-21 -Treas-Rpt-Master'!This_Month</vt:lpstr>
      <vt:lpstr>'2020-Treas-Rpt-April'!This_Month</vt:lpstr>
      <vt:lpstr>'2020-Treas-Rpt-AUG'!This_Month</vt:lpstr>
      <vt:lpstr>'2020-Treas-Rpt-DEC'!This_Month</vt:lpstr>
      <vt:lpstr>'2020-Treas-Rpt-FEB'!This_Month</vt:lpstr>
      <vt:lpstr>'2020-Treas-Rpt-JAN'!This_Month</vt:lpstr>
      <vt:lpstr>'2020-Treas-Rpt-July'!This_Month</vt:lpstr>
      <vt:lpstr>'2020-Treas-Rpt-June'!This_Month</vt:lpstr>
      <vt:lpstr>'2020-Treas-Rpt-MAR'!This_Month</vt:lpstr>
      <vt:lpstr>'2020-Treas-Rpt-Master  '!This_Month</vt:lpstr>
      <vt:lpstr>'2020-Treas-Rpt-Master   (2)'!This_Month</vt:lpstr>
      <vt:lpstr>'2020-Treas-Rpt-Master-blank'!This_Month</vt:lpstr>
      <vt:lpstr>'2020-Treas-Rpt-May'!This_Month</vt:lpstr>
      <vt:lpstr>'2020-Treas-Rpt-NOV'!This_Month</vt:lpstr>
      <vt:lpstr>'2020-Treas-Rpt-OCT'!This_Month</vt:lpstr>
      <vt:lpstr>'2020-Treas-Rpt-SEPT'!This_Month</vt:lpstr>
      <vt:lpstr>'2021 -Treas-Rpt-April'!This_Month</vt:lpstr>
      <vt:lpstr>'2021 -Treas-Rpt-FEB'!This_Month</vt:lpstr>
      <vt:lpstr>'2021 -Treas-Rpt-JAN'!This_Month</vt:lpstr>
      <vt:lpstr>'2021 -Treas-Rpt-Mar'!This_Month</vt:lpstr>
      <vt:lpstr>'2021 -Treas-Rpt-May'!This_Month</vt:lpstr>
      <vt:lpstr>'2021-22 -Treas-Rpt-Master '!This_Month</vt:lpstr>
      <vt:lpstr>'20xx-Treas-Rpt-Master-blank'!This_Month</vt:lpstr>
      <vt:lpstr>'July - 2019 - Tres Rpt - Close'!This_Month</vt:lpstr>
      <vt:lpstr>'July 2019 - Data Ent'!This_Month</vt:lpstr>
    </vt:vector>
  </TitlesOfParts>
  <Company>Caremark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CVS Caremark;Alan L Hunter;ALANH</dc:creator>
  <cp:lastModifiedBy>Alan Hunter</cp:lastModifiedBy>
  <cp:lastPrinted>2021-06-28T17:03:07Z</cp:lastPrinted>
  <dcterms:created xsi:type="dcterms:W3CDTF">2017-05-30T23:10:01Z</dcterms:created>
  <dcterms:modified xsi:type="dcterms:W3CDTF">2021-06-28T17:03:24Z</dcterms:modified>
</cp:coreProperties>
</file>